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Brenda\QEF Maturity Matrix\"/>
    </mc:Choice>
  </mc:AlternateContent>
  <xr:revisionPtr revIDLastSave="0" documentId="13_ncr:1_{64962FCC-8AEC-4E7E-81D9-FDD342F028D9}" xr6:coauthVersionLast="36" xr6:coauthVersionMax="36" xr10:uidLastSave="{00000000-0000-0000-0000-000000000000}"/>
  <bookViews>
    <workbookView xWindow="0" yWindow="0" windowWidth="19200" windowHeight="8616" activeTab="3" xr2:uid="{66938F13-D2A1-4704-884E-37901EA5AAD1}"/>
  </bookViews>
  <sheets>
    <sheet name="Dashboard" sheetId="3" r:id="rId1"/>
    <sheet name="Culture &amp; Will" sheetId="1" r:id="rId2"/>
    <sheet name="Capacity &amp; Capability" sheetId="4" r:id="rId3"/>
    <sheet name="Results &amp; Quality Management" sheetId="5" r:id="rId4"/>
    <sheet name="Stat Collation (Hidden)" sheetId="6" state="hidden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6" l="1"/>
  <c r="C27" i="6"/>
  <c r="C99" i="6" l="1"/>
  <c r="C100" i="6"/>
  <c r="C101" i="6"/>
  <c r="C102" i="6"/>
  <c r="C103" i="6"/>
  <c r="C104" i="6"/>
  <c r="C105" i="6"/>
  <c r="C98" i="6"/>
  <c r="C85" i="6"/>
  <c r="C86" i="6"/>
  <c r="C87" i="6"/>
  <c r="C88" i="6"/>
  <c r="C89" i="6"/>
  <c r="C90" i="6"/>
  <c r="C84" i="6"/>
  <c r="C72" i="6"/>
  <c r="C73" i="6"/>
  <c r="C71" i="6"/>
  <c r="F73" i="6" s="1"/>
  <c r="C58" i="6"/>
  <c r="C59" i="6"/>
  <c r="C60" i="6"/>
  <c r="C61" i="6"/>
  <c r="C62" i="6"/>
  <c r="C57" i="6"/>
  <c r="C47" i="6"/>
  <c r="C48" i="6"/>
  <c r="C49" i="6"/>
  <c r="C50" i="6"/>
  <c r="C46" i="6"/>
  <c r="C33" i="6"/>
  <c r="C34" i="6"/>
  <c r="C35" i="6"/>
  <c r="C36" i="6"/>
  <c r="C37" i="6"/>
  <c r="C32" i="6"/>
  <c r="C22" i="6"/>
  <c r="C23" i="6"/>
  <c r="C24" i="6"/>
  <c r="C25" i="6"/>
  <c r="C21" i="6"/>
  <c r="C16" i="6"/>
  <c r="C11" i="6"/>
  <c r="C12" i="6"/>
  <c r="C13" i="6"/>
  <c r="C14" i="6"/>
  <c r="C15" i="6"/>
  <c r="C10" i="6"/>
  <c r="F24" i="6" l="1"/>
  <c r="H24" i="6" s="1"/>
  <c r="I24" i="6" s="1"/>
  <c r="E10" i="3" s="1"/>
  <c r="F23" i="6"/>
  <c r="H23" i="6" s="1"/>
  <c r="I23" i="6" s="1"/>
  <c r="D10" i="3" s="1"/>
  <c r="F22" i="6"/>
  <c r="H22" i="6" s="1"/>
  <c r="I22" i="6" s="1"/>
  <c r="C10" i="3" s="1"/>
  <c r="F99" i="6"/>
  <c r="H99" i="6" s="1"/>
  <c r="F33" i="6"/>
  <c r="H33" i="6" s="1"/>
  <c r="I33" i="6" s="1"/>
  <c r="C11" i="3" s="1"/>
  <c r="F48" i="6"/>
  <c r="F34" i="6"/>
  <c r="H34" i="6" s="1"/>
  <c r="I34" i="6" s="1"/>
  <c r="D11" i="3" s="1"/>
  <c r="F86" i="6"/>
  <c r="H86" i="6" s="1"/>
  <c r="I86" i="6" s="1"/>
  <c r="D19" i="3" s="1"/>
  <c r="F60" i="6"/>
  <c r="H60" i="6" s="1"/>
  <c r="I60" i="6" s="1"/>
  <c r="E15" i="3" s="1"/>
  <c r="F100" i="6"/>
  <c r="H100" i="6" s="1"/>
  <c r="I100" i="6" s="1"/>
  <c r="D20" i="3" s="1"/>
  <c r="F72" i="6"/>
  <c r="H72" i="6" s="1"/>
  <c r="I72" i="6" s="1"/>
  <c r="C18" i="3" s="1"/>
  <c r="F74" i="6"/>
  <c r="H74" i="6" s="1"/>
  <c r="I74" i="6" s="1"/>
  <c r="E18" i="3" s="1"/>
  <c r="F101" i="6"/>
  <c r="H101" i="6" s="1"/>
  <c r="I101" i="6" s="1"/>
  <c r="E20" i="3" s="1"/>
  <c r="F87" i="6"/>
  <c r="H87" i="6" s="1"/>
  <c r="I87" i="6" s="1"/>
  <c r="E19" i="3" s="1"/>
  <c r="F85" i="6"/>
  <c r="H85" i="6" s="1"/>
  <c r="I85" i="6" s="1"/>
  <c r="C19" i="3" s="1"/>
  <c r="F58" i="6"/>
  <c r="H58" i="6" s="1"/>
  <c r="I58" i="6" s="1"/>
  <c r="C15" i="3" s="1"/>
  <c r="F59" i="6"/>
  <c r="H59" i="6" s="1"/>
  <c r="I59" i="6" s="1"/>
  <c r="D15" i="3" s="1"/>
  <c r="F46" i="6"/>
  <c r="F47" i="6"/>
  <c r="F35" i="6"/>
  <c r="H35" i="6" s="1"/>
  <c r="I35" i="6" s="1"/>
  <c r="E11" i="3" s="1"/>
  <c r="H73" i="6"/>
  <c r="I73" i="6" s="1"/>
  <c r="D18" i="3" s="1"/>
  <c r="F12" i="6"/>
  <c r="H12" i="6" s="1"/>
  <c r="I12" i="6" s="1"/>
  <c r="D9" i="3" s="1"/>
  <c r="F13" i="6"/>
  <c r="H13" i="6" s="1"/>
  <c r="I13" i="6" s="1"/>
  <c r="E9" i="3" s="1"/>
  <c r="F11" i="6"/>
  <c r="H11" i="6" s="1"/>
  <c r="H46" i="6" l="1"/>
  <c r="I46" i="6" s="1"/>
  <c r="C14" i="3" s="1"/>
  <c r="F125" i="6"/>
  <c r="J19" i="3" s="1"/>
  <c r="H48" i="6"/>
  <c r="I48" i="6" s="1"/>
  <c r="E14" i="3" s="1"/>
  <c r="F127" i="6"/>
  <c r="P19" i="3" s="1"/>
  <c r="H47" i="6"/>
  <c r="I47" i="6" s="1"/>
  <c r="D14" i="3" s="1"/>
  <c r="F126" i="6"/>
  <c r="M19" i="3" s="1"/>
  <c r="H102" i="6"/>
  <c r="I99" i="6"/>
  <c r="C20" i="3" s="1"/>
  <c r="H88" i="6"/>
  <c r="I88" i="6"/>
  <c r="I75" i="6"/>
  <c r="H75" i="6"/>
  <c r="H61" i="6"/>
  <c r="I61" i="6"/>
  <c r="H25" i="6"/>
  <c r="I25" i="6"/>
  <c r="I36" i="6"/>
  <c r="H36" i="6"/>
  <c r="H14" i="6"/>
  <c r="I11" i="6"/>
  <c r="H49" i="6" l="1"/>
  <c r="I49" i="6"/>
  <c r="G116" i="6" s="1"/>
  <c r="I102" i="6"/>
  <c r="G119" i="6"/>
  <c r="G92" i="6"/>
  <c r="G118" i="6"/>
  <c r="G79" i="6"/>
  <c r="G117" i="6"/>
  <c r="G65" i="6"/>
  <c r="G53" i="6"/>
  <c r="G40" i="6"/>
  <c r="G115" i="6"/>
  <c r="G114" i="6"/>
  <c r="G29" i="6"/>
  <c r="I14" i="6"/>
  <c r="C9" i="3"/>
  <c r="G106" i="6" l="1"/>
  <c r="G120" i="6"/>
  <c r="H92" i="6"/>
  <c r="H119" i="6"/>
  <c r="H118" i="6"/>
  <c r="H79" i="6"/>
  <c r="H65" i="6"/>
  <c r="H117" i="6"/>
  <c r="H116" i="6"/>
  <c r="H53" i="6"/>
  <c r="H115" i="6"/>
  <c r="H40" i="6"/>
  <c r="H29" i="6"/>
  <c r="H114" i="6"/>
  <c r="G18" i="6"/>
  <c r="G113" i="6"/>
  <c r="H106" i="6" l="1"/>
  <c r="H120" i="6"/>
  <c r="G121" i="6"/>
  <c r="H121" i="6" s="1"/>
  <c r="H18" i="6"/>
  <c r="H113" i="6"/>
</calcChain>
</file>

<file path=xl/sharedStrings.xml><?xml version="1.0" encoding="utf-8"?>
<sst xmlns="http://schemas.openxmlformats.org/spreadsheetml/2006/main" count="309" uniqueCount="148">
  <si>
    <t>Create Culture &amp; Build Will</t>
  </si>
  <si>
    <t xml:space="preserve">Needs a lot of development </t>
  </si>
  <si>
    <t xml:space="preserve">Needs some development </t>
  </si>
  <si>
    <t>Well Developed</t>
  </si>
  <si>
    <t>Build a dynamic professionally competent workforce</t>
  </si>
  <si>
    <t>Develop a positive supportive practice environment</t>
  </si>
  <si>
    <t>Create partnerships between people with lived and learned experience</t>
  </si>
  <si>
    <t>Question</t>
  </si>
  <si>
    <t>What this looks like in Practice</t>
  </si>
  <si>
    <t>Where are the gaps?</t>
  </si>
  <si>
    <t>Adopt Collective Leadership Across All Areas</t>
  </si>
  <si>
    <t>Strengthen Opportunities for Continuous Quality Improvement</t>
  </si>
  <si>
    <t>Leverage Existing Knowledge Across Organisations to Identify Aligned Opportunities for Improvement</t>
  </si>
  <si>
    <t>Establish Professional Accountability and Assurance</t>
  </si>
  <si>
    <t>Focus on local and regional improvement priorities enabling participation, collaboration and learning</t>
  </si>
  <si>
    <t>Development Level</t>
  </si>
  <si>
    <t>Well developed</t>
  </si>
  <si>
    <t>Build Capacity and Capability</t>
  </si>
  <si>
    <t>Deliver Results Using Quality Management</t>
  </si>
  <si>
    <t xml:space="preserve">Development Level </t>
  </si>
  <si>
    <t>Count</t>
  </si>
  <si>
    <t>Weight</t>
  </si>
  <si>
    <t>Total</t>
  </si>
  <si>
    <t>Total %</t>
  </si>
  <si>
    <t>Total No.</t>
  </si>
  <si>
    <t>Scoring</t>
  </si>
  <si>
    <t>Pie Chart Translation</t>
  </si>
  <si>
    <t>Progress</t>
  </si>
  <si>
    <t>Remainder</t>
  </si>
  <si>
    <t>Hidden Base</t>
  </si>
  <si>
    <t>Total Scoring</t>
  </si>
  <si>
    <t>Summary</t>
  </si>
  <si>
    <t xml:space="preserve">Needs Some Development </t>
  </si>
  <si>
    <t xml:space="preserve">Needs a Lot of Development </t>
  </si>
  <si>
    <t>Career development and succession planning is promoted and supported</t>
  </si>
  <si>
    <t>A Learning Needs Analysis is carried out in all areas of professional practice</t>
  </si>
  <si>
    <t>Policies, processes and structures are established to challenge poor professional conduct and poor practice</t>
  </si>
  <si>
    <t>The practice environment facilitates effective multidisciplinary team working</t>
  </si>
  <si>
    <t>Staff work with people who use the service to provide holistic care that reflects people’s beliefs and values</t>
  </si>
  <si>
    <t>Professional Leaders agree core quality indicators for local and regional measurement and monitoring</t>
  </si>
  <si>
    <t>Time-series charts are used (where applicable) to enable an understanding of variation in care and processes</t>
  </si>
  <si>
    <t>Staff are encouraged and supported to share their work regionally, nationally and internationally</t>
  </si>
  <si>
    <t>Total Counts</t>
  </si>
  <si>
    <t>Foster a positive supportive practice environment</t>
  </si>
  <si>
    <t>Create conditions to enable human flourishing for those who give care and those who receive care</t>
  </si>
  <si>
    <t>Embed Collective Leadership across all areas</t>
  </si>
  <si>
    <t>Strengthen opportunities for continuous quality improvement</t>
  </si>
  <si>
    <t>Leverage existing knowledge across organisations to identify aligned opportunities for improvement</t>
  </si>
  <si>
    <t>Strengthen professional accountability and assurance</t>
  </si>
  <si>
    <t xml:space="preserve">Focus on local and regional improvement priorities enabling participation, collaboration and learning </t>
  </si>
  <si>
    <t>Build Capacity &amp; Capability for Leadership and Improvement</t>
  </si>
  <si>
    <t xml:space="preserve">People’s feedback is used to co-produce developments and improvements in services </t>
  </si>
  <si>
    <t>Preceptorship, supervision and appraisals are carried out with a focus on collective leadership components</t>
  </si>
  <si>
    <t>Staff and people with lived experience have access to quality improvement training and development opportunities</t>
  </si>
  <si>
    <t>There is the ability to evaluate the impact of improvement initiatives and support scale and spread</t>
  </si>
  <si>
    <t>Professional leaders agree specialty specific improvement priorities</t>
  </si>
  <si>
    <t>Improvement priorities are identified based on data relating to outcomes and standards of care</t>
  </si>
  <si>
    <t>Processes are in place to recognise and reward local improvement building momentum and encouraging continuous learning</t>
  </si>
  <si>
    <t xml:space="preserve">Scroll Down </t>
  </si>
  <si>
    <t xml:space="preserve">Develop Culture and Build Will </t>
  </si>
  <si>
    <t>Areas That…</t>
  </si>
  <si>
    <t>Are well developed</t>
  </si>
  <si>
    <t xml:space="preserve">Need some development </t>
  </si>
  <si>
    <t xml:space="preserve">Need a lot of development </t>
  </si>
  <si>
    <t>Review processes are in place to support professional conduct in practice</t>
  </si>
  <si>
    <t>Practitioners are enabled to operate within the upper limits of scope of practice, ensuring right skills, right place, right time</t>
  </si>
  <si>
    <t>Knowledge and skills development are supported through an educational commissioning plan</t>
  </si>
  <si>
    <t>Fitness to practice policies i.e. relating to a registrant’s suitability to be on the professional register, are in place to support staff</t>
  </si>
  <si>
    <t>Monitoring to the professional regulator bodies e.g. Nursing &amp; Midwifery Council (NMC)/Health &amp; Care Professions Council (HPC), takes place and learning actioned</t>
  </si>
  <si>
    <t>Workforce plans are developed to respond to population needs and the transformation agenda</t>
  </si>
  <si>
    <t>Processes are in place to facilitate safe staffing and appropriate skill mix</t>
  </si>
  <si>
    <t>There is a positive reporting culture within the care setting where staff are supported to raise concerns</t>
  </si>
  <si>
    <t>Shared professional decision making is facilitated between staff at all levels</t>
  </si>
  <si>
    <r>
      <t xml:space="preserve">Civility* is promoted and poor attitudes and behaviours challenged
</t>
    </r>
    <r>
      <rPr>
        <i/>
        <sz val="11"/>
        <color theme="1"/>
        <rFont val="Arial"/>
        <family val="2"/>
      </rPr>
      <t>*Civility is the practice of showing respect, courtesy, and consideration toward others in how we speak and act—even when we disagree</t>
    </r>
  </si>
  <si>
    <t>There is evidence of shared decision making within plans of care</t>
  </si>
  <si>
    <t>Staff demonstrate empathetic, compassionate care in daily practice</t>
  </si>
  <si>
    <t>Feedback from patients and service users is used to co-produce developments and improvements in services</t>
  </si>
  <si>
    <t>The policies, processes and structures employed facilitate personal and public involvement (PPI) and partnership working in all areas of practice</t>
  </si>
  <si>
    <t>The Collective Leadership Strategy is implemented (The Collective Leadership Framework for nurses and midwives)</t>
  </si>
  <si>
    <t xml:space="preserve">Boards incorporate the Collective Leadership Strategy principles into strategic vision and direction and policies </t>
  </si>
  <si>
    <t>There are clear accountability and responsibility processes and structures for leadership development</t>
  </si>
  <si>
    <t>The Collective Leadership Strategy approach is included in recruitment processes, including assessments and job descriptions</t>
  </si>
  <si>
    <t>There is a clear strategic vision and culture of quality improvement</t>
  </si>
  <si>
    <t>Evidence-based practice is incorporated into daily work/service provision</t>
  </si>
  <si>
    <t>There is clear action plan to reach desired capacity for improvement expertise</t>
  </si>
  <si>
    <t>There are staff at all levels who have the skills to interpret data using a range of tools and charts</t>
  </si>
  <si>
    <t>Shared governance approaches provide a collective voice for shared decision making</t>
  </si>
  <si>
    <t>There are agreed visible professional accountability* structures within and across teams  
* Professional accountability means taking responsibility for your actions, decisions, and behaviour in your professional role.</t>
  </si>
  <si>
    <t>Quality data should be accessible and visible across all areas</t>
  </si>
  <si>
    <t>Escalation systems are established to share information internally and externally through professional fora Forums</t>
  </si>
  <si>
    <t>Digital tools are maximised to support real-time data (where possible) and inform decision making</t>
  </si>
  <si>
    <t>Improvement work is sponsored, supported and aligned to regional and organisational priorities</t>
  </si>
  <si>
    <t>Frontline staff and people with lived experience are leading improvement together</t>
  </si>
  <si>
    <t>Staff actively engage in regional networked collaborative approaches to support the learning system</t>
  </si>
  <si>
    <t>Opportunities are in place to connect professionals within and across organisations</t>
  </si>
  <si>
    <t>Support is in place to scale up improvement</t>
  </si>
  <si>
    <t>Accountability processes outline responsibility for analysing and reporting data 
 •	  At frontline;
 •	  Senior professionals; 
 •	  Board;
 •	  Regional Professional and Accountability Forums</t>
  </si>
  <si>
    <t>Professional Forums leverage intelligence to agree quality metrics based on:
 •	  Patient outcome intelligence/data;
 •	  Morbidity and mortality Reviews;
 •	  Inspection reports; 
 •	  Incidents;
 •	  Surveys; 
 •	  Audits; 
 •	  Professional KPI’s;
 •	  Patients and service user feedback; 
 •	  Staff feedback;
 •	  Retrospective safe staffing data;
 •	  Professional reviews;
 •	  Best practice frameworks; 
 •	  Others</t>
  </si>
  <si>
    <t xml:space="preserve">
 •	  Staff receive regular supervision and annual appraisals with a focus on reflective learning 
 •	  We use evidence-based practice in our daily work
 •	  Our practice and behaviour is underpinned by The Code
 •	  We adhere to the requirements of revalidation set out by the NMC
 •	  We strive as a team to achieve high standards in our work
 •	  Staff have opportunities to debrief
 </t>
  </si>
  <si>
    <t xml:space="preserve">
 •	  All staff have access to induction and personal development 
 •	  Staff know where to go to get advice on career development
 •	  Staff talent is recognised and enhanced within the team 
 •	  Mentoring and development is offered to all staff
 •	  Regular review and planning for succession takes place
</t>
  </si>
  <si>
    <t xml:space="preserve">
 •	  Ongoing assessment of roles and structures takes place in my team 
 •	  Role specific learning opportunities are identified and promoted
</t>
  </si>
  <si>
    <t xml:space="preserve">
 •	  Staff maintain competence through ongoing learning and development
 •	  Individuals seek ongoing feedback on their work
 •	  Staff are open to new ways of working and are willing to adapt to changing need 
</t>
  </si>
  <si>
    <t xml:space="preserve">
 •	  There is a plan in place to support staff learning and development within the team
 •	  Conversations held during appraisal help to populate the annual plan for training
 •	  Mandatory training is supported 
</t>
  </si>
  <si>
    <t xml:space="preserve">
 •	  Staff should be aware of the processes around fitness to practice set out by the NMC and 
     localised to their organisation. 
 •	  Action Plans are identified to support staff
</t>
  </si>
  <si>
    <t xml:space="preserve">
 •	  There is central oversight of NMC referrals 
 •	  Themes and/or learning of the outcomes from referrals are identified and shared within and 
     across organisations 
</t>
  </si>
  <si>
    <t xml:space="preserve">
 •	  Teams undertake regular reviews of their staffing ratios, bank and agency usage, giving 
     consideration to patient dependency, acuity and current/ future changes in patient case 
     loads/services
</t>
  </si>
  <si>
    <t xml:space="preserve"> 
 •	  There is consideration given to the wider trust context when planning future workforce
    needs. For example; changes in local communities, regional programme for government 
    priorities, neighbourhood model and reset plan</t>
  </si>
  <si>
    <t xml:space="preserve">
 •	  Open discussions should take place where staff feel confident in raising concerns
 •	  Staff know how to report incidents and concerns
 •	  Concerns about safety are actively listened to by others
 •	  Staff feel empowered to challenge poor practice  
</t>
  </si>
  <si>
    <t xml:space="preserve">
 •	  Civility is the basic behaviour expected in a professional work environment
 •	  Staff connect with others in a way that respectfully acknowledges differences
 •	  Staff are courteous and polite
 •	  Staff at all levels are not afraid to positively challenge others who are disrespectful
</t>
  </si>
  <si>
    <t xml:space="preserve"> 
 •	  There are opportunities for regular team engagement, eg through handover, huddles and team 
     meetings
 •	  Staff get the opportunity to engage in co-design through collaborative workshops with senior 
     leaders
 •	  Everyone is recognised as having valuable and unique information and experiences to 
     contribute to decision-making
</t>
  </si>
  <si>
    <t xml:space="preserve">
 •	  There are regular meetings with the MDT with a key worker identified for co-ordinating care
 •	  Clear, realistic and achievable goals are understood and agreed by all partners
 •	  Consider involvement of patients and service users
</t>
  </si>
  <si>
    <t xml:space="preserve">
 •	  There are organisational and regional policies, procedures and/or guidelines in place to 
     ensure that any concerns about professional conduct or practice are effectively challenged 
     and acted upon
 •	  Staff know how to raise a concern regarding professional behaviour and/or poor practice
 •	  Staff feel empowered to highlight practice issues in a supportive, respectful and positive 
     manner
</t>
  </si>
  <si>
    <t xml:space="preserve">
 •	  Staff must foster conversations ensuring people are involved in decisions about their care
 •	  People are supported to understand the risks, benefits and options available to them
 •	  Care plans must reflect the involvement of people in decisions about their care
</t>
  </si>
  <si>
    <t xml:space="preserve">
 •	  Staff ensure that people's preferences, needs and values guide clinical decisions 
     providing care that is respectful of and responsive to them
 •	  Staff recognise that each person’s needs and choices will be unique to them
</t>
  </si>
  <si>
    <t xml:space="preserve">
 •	  Staff should actively listen to people, paying attention to their feelings
 •	  Staff should engage and build trust and rapport with people creating a more comfortable 
     environment
 •	  Staff actively respond to the physical and emotional state of people 
</t>
  </si>
  <si>
    <t xml:space="preserve">
 •	  Staff should encourage people to raise comments, concerns and complaints creating an 
     environment where feedback is acted on eg you said, we did
 •	  Feedback from people can inform critical reflection, individual supervision, appraisal and 
     continuing professional development.
 •	  People should feel that their complaint or concern will be explored thoroughly and they 
     will receive a response in good time because complaints are dealt with in an open and 
     transparent way
 •	  Processes should be in place to share good practice for others to learn from 
</t>
  </si>
  <si>
    <t xml:space="preserve">
 •	  Feedback from people should be used in the design, development and evaluation of services
 •	  People are encouraged to share their feedback and stories of their care using the resources 
     available eg Care Opinion/10,000 More Voices
</t>
  </si>
  <si>
    <t xml:space="preserve">
 •	  Staff are aware of PPI and any related local policies and guidelines 
 •	  Staff and people should work together as equal partners to improve services
</t>
  </si>
  <si>
    <t>(The questions below may require only a corporate response)</t>
  </si>
  <si>
    <t xml:space="preserve">
 •	  Staff should be aware of collective leadership and the resources available to support this 
     approach
 •	  Staff use the self-assessment tool available in the Collective Leadership Framework to 
     identify areas for personal development
</t>
  </si>
  <si>
    <t xml:space="preserve">
 •	  Leaders in formal roles must create the conditions in which responsibility, power, 
     authority and decision-making is distributed within and throughout the organisation
 •	  Staff should be aware of the vision for collective leadership that is shared through trust 
     corporate documents
</t>
  </si>
  <si>
    <t xml:space="preserve">
 •	  Staff should be supported to develop as leaders
 •	  Access to leadership programmes should be available for all staff to support their 
     personal development
 •	  Career pathways, continuous feedback, coaching, mentoring and recognition should be 
     provided 
 •	  Succession planning should be built into all teams 
</t>
  </si>
  <si>
    <t xml:space="preserve"> •	  Staff involved in recruitment must ensure there is a focus on collective leadership during the 
     recruitment process
</t>
  </si>
  <si>
    <t xml:space="preserve">
 •	  Staff should be encouraged to reflect on their own leadership with a focus on shared 
     responsibilities, empowerment, open communication and their commitment to a common 
     purpose
 •	  Staff should seek to strengthen their development as a leader and use the self 
     assessment tool within the Collective Leadership Framework for Nurses and Midwives
</t>
  </si>
  <si>
    <t xml:space="preserve">
 •	  Staff should be aware of the vision for quality and/or improvement set out in the trust Quality 
     Strategy or other strategic documents
 •	  Staff should feel a sense of empowerment and are able to deliver improvement in their own 
     areas without always seeking permission
 •	  People should feel able to challenge how things are done 
 •	  Staff work together to develop solutions 
</t>
  </si>
  <si>
    <t xml:space="preserve">
 •	  Staff should prioritise continuous learning to enhance decision making
 •	  Staff should use the most up to date research to support their practice
 •	  Ensure people are involved in decisions about their care
 •	  Nurses and midwives should work together with various disciplines and engage in 
     multidisciplinary rounds, meetings and case conferences 
 •	  Conduct regular audit, performance reviews and outcome evaluations to assess the 
     effectiveness of care
</t>
  </si>
  <si>
    <t xml:space="preserve">
 •	  There should be a clear plan for building skills in improvement science across nursing 
     and midwifery 
 •	  Nursing and midwifery teams will monitor staff training against the levels of the Q2020 
     Attributes Framework 
</t>
  </si>
  <si>
    <t xml:space="preserve">
 •	  Trust quality improvement programmes should be open to people with lived experience
 •	  Staff engaged in these programmes should consider inviting people with lived experience 
     onto their improvement teams 
</t>
  </si>
  <si>
    <t xml:space="preserve">
 •	  All staff have access to training to help them learn about data for improvement 
 •	  Staff are supported in their development and understanding of random and non-random 
     variation  
 •	  Staff know where to access support in data interpretation 
</t>
  </si>
  <si>
    <t xml:space="preserve">
 •	  There is oversight of improvement initiatives taking place across each service area
 •	  Improvement initiatives should align to high level priorities for the service area, supporting 
     delivery of these
 •	  Opportunities for spreading successful improvement initiatives within and across teams are 
     available within the organisation
</t>
  </si>
  <si>
    <t xml:space="preserve">
 •	  There is a professional group/s within each organisation that has oversight of all of the 
     data and information available relating to nursing and midwifery care and practice 
 •	  Teams are able to triangulate their own data and understand what it means 
 •	  Current and future quality metrics are agreed through the group/forum and are based on 
     areas identified for improvement
 •	  Ward sisters /Charge Nurses and team leaders have the opportunity to shape and 
     influence bespoke metrics within their areas
</t>
  </si>
  <si>
    <t xml:space="preserve">
 •	  There is a process in place for senior managers to come together across the wider HSC 
     and agree quality measures 
 •	  Staff are able to contribute to local and regional groups where oversight of quality indicators 
     takes place  
</t>
  </si>
  <si>
    <t xml:space="preserve"> 
•	  Managers within each team have the opportunity to engage in local conversations and 
    learning regarding quality indicators that are important for their service 
</t>
  </si>
  <si>
    <t xml:space="preserve"> 
•	  Professional accountability should be set out in a way that is clear to every nurse and 
     midwife across organisations
 •	  Compliance with standards of practice is monitored and reported using a range of care 
     indicators 
</t>
  </si>
  <si>
    <t xml:space="preserve">
 •	  Every nurse and midwife must lead by example through coming together to discuss and 
     collaborate on what matters to them to improve patient/client care
 •	  Inclusivity, accountability, and transparency are the principles used in the decision-
     making process
 •	  There should be a platform available for all nurses and midwives to express their ideas 
     and concerns
 •	  Every nurse and midwife should have a voice and feel listened to
</t>
  </si>
  <si>
    <t xml:space="preserve">
 •	  Quality boards should be in place across all areas (where applicable)
 •	  Safety, Improvement and Patient feedback data should be displayed and available to the 
     public and reported to Trust Board and CNO/PHA as applicable
</t>
  </si>
  <si>
    <t xml:space="preserve">
 •	  There should be clear guidance regarding reporting requirements from floor to Board
 •	  Data and information should be visually presented in a way that people at different levels 
     will understand
 •	  Patient outcome measures should be reported and discussed at all levels
</t>
  </si>
  <si>
    <t xml:space="preserve">
 •	  Professional oversight of data and information should be in place with the ability to 
     escalate concerns if the need arises
</t>
  </si>
  <si>
    <t xml:space="preserve">
 •	  Real time data analytics should be available using Epic, Datix, Healthroster and other 
     systems to provide near time feedback to support decision making
</t>
  </si>
  <si>
    <t xml:space="preserve">
 •	  The use of run and control charts to visually present quality data should be widespread 
     across organisations
 •	  Staff should have the ability to interpret these charts using the appropriate guidance to 
     understand variation 
</t>
  </si>
  <si>
    <t xml:space="preserve">
 •	  Nurses and midwives should use the data and information available to them to inform 
     areas for improvement 
 •	  Lived experience feedback should help to inform issues and concerns within and across 
     services
</t>
  </si>
  <si>
    <t xml:space="preserve">
 •	  There is executive oversight of improvement work ensuring alignment to local and 
     regional priorities
 •	  Improvement initiatives are endorsed through local management structures
 •	  A clear process for feedback on challenges and barriers should be in place 
 •	  Innovative ideas should be encouraged and supported
</t>
  </si>
  <si>
    <t xml:space="preserve">
 •	  People with lived experience should be invited to sit on improvement teams/groups
 •	  All staff should know how to engage with people with lived experience to seek their views and 
     co-produce improvement initiatives together  
</t>
  </si>
  <si>
    <t xml:space="preserve">
 •	  Nurses and midwives should get opportunities to work with others across the region on specific 
     improvement topics e.g EPCO
 •	  Learning from what works and what doesn’t work in improvement initiatives should be 
     shared inside and outside the team and organisation
</t>
  </si>
  <si>
    <t xml:space="preserve">
 •	  Staff should be encouraged to network with other colleagues to create opportunities for learning 
</t>
  </si>
  <si>
    <t xml:space="preserve">
 •	  Staff should be able to seek support with scaling of successful improvement initiatives
</t>
  </si>
  <si>
    <t xml:space="preserve">
 •	  Staff should be encouraged and supported to attend and present their improvement work at 
     conferences and events. 
 •	  Staff should be given opportunities for continuous learning through networking with others 
     outside of their organisation
</t>
  </si>
  <si>
    <t xml:space="preserve">
 •	  Opportunities to celebrate successes, no matter how small, should be provided within 
     organisations
 •	  Staff should be recognised for their efforts to improve their services through professional forums 
     and events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</si>
</sst>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4"/>
      <color theme="1"/>
      <name val="Calibri"/>
      <family val="2"/>
      <scheme val="minor"/>
    </font>
    <font>
      <sz val="48"/>
      <color theme="1"/>
      <name val="Arial"/>
      <family val="2"/>
    </font>
    <font>
      <b/>
      <sz val="36"/>
      <name val="Arial"/>
      <family val="2"/>
    </font>
    <font>
      <b/>
      <sz val="12"/>
      <color theme="1"/>
      <name val="Arial"/>
      <family val="2"/>
    </font>
    <font>
      <b/>
      <sz val="13.25"/>
      <color theme="1"/>
      <name val="Arial"/>
      <family val="2"/>
    </font>
    <font>
      <sz val="28"/>
      <color theme="1"/>
      <name val="Arial"/>
      <family val="2"/>
    </font>
    <font>
      <b/>
      <sz val="18"/>
      <color theme="0"/>
      <name val="Arial"/>
      <family val="2"/>
    </font>
    <font>
      <sz val="20"/>
      <color theme="1"/>
      <name val="Arial"/>
      <family val="2"/>
    </font>
    <font>
      <sz val="11"/>
      <name val="Arial"/>
      <family val="2"/>
    </font>
    <font>
      <sz val="36"/>
      <color theme="1"/>
      <name val="Arial"/>
      <family val="2"/>
    </font>
    <font>
      <b/>
      <u/>
      <sz val="11"/>
      <color theme="1"/>
      <name val="Arial"/>
      <family val="2"/>
    </font>
    <font>
      <sz val="18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rgb="FFBA46A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21939"/>
        <bgColor indexed="64"/>
      </patternFill>
    </fill>
    <fill>
      <patternFill patternType="solid">
        <fgColor rgb="FF053270"/>
        <bgColor indexed="64"/>
      </patternFill>
    </fill>
    <fill>
      <patternFill patternType="solid">
        <fgColor rgb="FF27AB92"/>
        <bgColor indexed="64"/>
      </patternFill>
    </fill>
    <fill>
      <patternFill patternType="solid">
        <fgColor rgb="FFD6DCE4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5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0" xfId="0" applyFill="1"/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Border="1"/>
    <xf numFmtId="0" fontId="3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/>
    <xf numFmtId="0" fontId="0" fillId="0" borderId="8" xfId="0" applyBorder="1"/>
    <xf numFmtId="9" fontId="0" fillId="3" borderId="9" xfId="1" applyFont="1" applyFill="1" applyBorder="1"/>
    <xf numFmtId="0" fontId="0" fillId="3" borderId="10" xfId="0" applyFill="1" applyBorder="1"/>
    <xf numFmtId="0" fontId="0" fillId="3" borderId="11" xfId="0" applyFill="1" applyBorder="1"/>
    <xf numFmtId="9" fontId="0" fillId="3" borderId="12" xfId="1" applyFont="1" applyFill="1" applyBorder="1"/>
    <xf numFmtId="0" fontId="0" fillId="0" borderId="0" xfId="0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9" fontId="0" fillId="0" borderId="10" xfId="1" applyFont="1" applyBorder="1"/>
    <xf numFmtId="9" fontId="0" fillId="0" borderId="11" xfId="1" applyFont="1" applyBorder="1"/>
    <xf numFmtId="0" fontId="0" fillId="0" borderId="7" xfId="0" applyBorder="1"/>
    <xf numFmtId="0" fontId="0" fillId="3" borderId="2" xfId="0" applyFill="1" applyBorder="1"/>
    <xf numFmtId="0" fontId="0" fillId="0" borderId="0" xfId="0" applyFill="1" applyBorder="1"/>
    <xf numFmtId="9" fontId="0" fillId="0" borderId="12" xfId="1" applyFont="1" applyBorder="1"/>
    <xf numFmtId="2" fontId="0" fillId="0" borderId="1" xfId="1" applyNumberFormat="1" applyFont="1" applyBorder="1"/>
    <xf numFmtId="0" fontId="0" fillId="3" borderId="5" xfId="0" applyFill="1" applyBorder="1"/>
    <xf numFmtId="0" fontId="0" fillId="3" borderId="6" xfId="0" applyFill="1" applyBorder="1"/>
    <xf numFmtId="2" fontId="0" fillId="0" borderId="9" xfId="1" applyNumberFormat="1" applyFont="1" applyBorder="1"/>
    <xf numFmtId="0" fontId="0" fillId="0" borderId="10" xfId="0" applyBorder="1" applyAlignment="1">
      <alignment horizontal="right"/>
    </xf>
    <xf numFmtId="2" fontId="0" fillId="0" borderId="11" xfId="1" applyNumberFormat="1" applyFont="1" applyFill="1" applyBorder="1"/>
    <xf numFmtId="2" fontId="0" fillId="0" borderId="11" xfId="0" applyNumberFormat="1" applyBorder="1"/>
    <xf numFmtId="2" fontId="0" fillId="0" borderId="12" xfId="0" applyNumberFormat="1" applyBorder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10" fontId="0" fillId="0" borderId="13" xfId="0" applyNumberFormat="1" applyBorder="1" applyAlignment="1">
      <alignment horizontal="center" vertical="center"/>
    </xf>
    <xf numFmtId="0" fontId="1" fillId="0" borderId="13" xfId="0" applyFont="1" applyBorder="1"/>
    <xf numFmtId="9" fontId="1" fillId="0" borderId="13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9" fontId="1" fillId="0" borderId="14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0" fontId="0" fillId="0" borderId="23" xfId="0" applyNumberFormat="1" applyBorder="1" applyAlignment="1">
      <alignment horizontal="center" vertical="center"/>
    </xf>
    <xf numFmtId="0" fontId="1" fillId="0" borderId="23" xfId="0" applyFont="1" applyBorder="1"/>
    <xf numFmtId="9" fontId="1" fillId="0" borderId="23" xfId="0" applyNumberFormat="1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0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9" fontId="0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13" fillId="0" borderId="5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1" fillId="8" borderId="2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11" fillId="8" borderId="4" xfId="0" applyFont="1" applyFill="1" applyBorder="1" applyAlignment="1">
      <alignment horizontal="left" vertical="center" wrapText="1"/>
    </xf>
    <xf numFmtId="0" fontId="11" fillId="9" borderId="2" xfId="0" applyFont="1" applyFill="1" applyBorder="1" applyAlignment="1">
      <alignment horizontal="left" vertical="center" wrapText="1"/>
    </xf>
    <xf numFmtId="0" fontId="11" fillId="9" borderId="3" xfId="0" applyFont="1" applyFill="1" applyBorder="1" applyAlignment="1">
      <alignment horizontal="left" vertical="center" wrapText="1"/>
    </xf>
    <xf numFmtId="0" fontId="11" fillId="9" borderId="4" xfId="0" applyFont="1" applyFill="1" applyBorder="1" applyAlignment="1">
      <alignment horizontal="left" vertical="center" wrapText="1"/>
    </xf>
    <xf numFmtId="0" fontId="11" fillId="7" borderId="2" xfId="0" applyFont="1" applyFill="1" applyBorder="1" applyAlignment="1">
      <alignment horizontal="left" vertical="center" wrapText="1"/>
    </xf>
    <xf numFmtId="0" fontId="11" fillId="7" borderId="3" xfId="0" applyFont="1" applyFill="1" applyBorder="1" applyAlignment="1">
      <alignment horizontal="left" vertical="center" wrapText="1"/>
    </xf>
    <xf numFmtId="0" fontId="11" fillId="7" borderId="4" xfId="0" applyFont="1" applyFill="1" applyBorder="1" applyAlignment="1">
      <alignment horizontal="left" vertical="center" wrapText="1"/>
    </xf>
    <xf numFmtId="0" fontId="16" fillId="0" borderId="2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" fillId="0" borderId="30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2" borderId="28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vertical="center"/>
    </xf>
    <xf numFmtId="0" fontId="13" fillId="0" borderId="30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0" fontId="13" fillId="0" borderId="3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9" borderId="2" xfId="0" applyFont="1" applyFill="1" applyBorder="1" applyAlignment="1">
      <alignment vertical="center"/>
    </xf>
    <xf numFmtId="0" fontId="4" fillId="9" borderId="3" xfId="0" applyFont="1" applyFill="1" applyBorder="1" applyAlignment="1">
      <alignment vertical="center"/>
    </xf>
    <xf numFmtId="0" fontId="4" fillId="9" borderId="3" xfId="0" applyFont="1" applyFill="1" applyBorder="1" applyAlignment="1">
      <alignment vertical="center" wrapText="1"/>
    </xf>
    <xf numFmtId="0" fontId="4" fillId="9" borderId="4" xfId="0" applyFont="1" applyFill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2" borderId="33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2" borderId="27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4" fillId="8" borderId="2" xfId="0" applyFont="1" applyFill="1" applyBorder="1" applyAlignment="1">
      <alignment vertical="center"/>
    </xf>
    <xf numFmtId="0" fontId="4" fillId="8" borderId="3" xfId="0" applyFont="1" applyFill="1" applyBorder="1" applyAlignment="1">
      <alignment vertical="center"/>
    </xf>
    <xf numFmtId="0" fontId="4" fillId="8" borderId="3" xfId="0" applyFont="1" applyFill="1" applyBorder="1" applyAlignment="1">
      <alignment vertical="center" wrapText="1"/>
    </xf>
    <xf numFmtId="0" fontId="4" fillId="8" borderId="4" xfId="0" applyFont="1" applyFill="1" applyBorder="1" applyAlignment="1">
      <alignment vertical="center"/>
    </xf>
    <xf numFmtId="0" fontId="1" fillId="8" borderId="3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center"/>
    </xf>
    <xf numFmtId="0" fontId="4" fillId="7" borderId="2" xfId="0" applyFont="1" applyFill="1" applyBorder="1" applyAlignment="1">
      <alignment vertical="center"/>
    </xf>
    <xf numFmtId="0" fontId="4" fillId="7" borderId="3" xfId="0" applyFont="1" applyFill="1" applyBorder="1" applyAlignment="1">
      <alignment vertical="center"/>
    </xf>
    <xf numFmtId="0" fontId="4" fillId="7" borderId="3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/>
    </xf>
    <xf numFmtId="0" fontId="1" fillId="10" borderId="27" xfId="0" applyFont="1" applyFill="1" applyBorder="1" applyAlignment="1">
      <alignment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8" fillId="2" borderId="24" xfId="0" applyFont="1" applyFill="1" applyBorder="1" applyAlignment="1">
      <alignment vertical="center"/>
    </xf>
    <xf numFmtId="0" fontId="18" fillId="2" borderId="27" xfId="0" applyFont="1" applyFill="1" applyBorder="1" applyAlignment="1">
      <alignment vertical="center"/>
    </xf>
  </cellXfs>
  <cellStyles count="2">
    <cellStyle name="Normal" xfId="0" builtinId="0"/>
    <cellStyle name="Percent" xfId="1" builtinId="5"/>
  </cellStyles>
  <dxfs count="9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021939"/>
      <color rgb="FF053270"/>
      <color rgb="FFD6DCE4"/>
      <color rgb="FFBA46AF"/>
      <color rgb="FF00B0F0"/>
      <color rgb="FF27AB92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"/>
          <c:y val="0.10185185185185185"/>
          <c:w val="0.53888888888888886"/>
          <c:h val="0.8981481481481481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8F-4D65-8EE5-6674CB8B3813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28F-4D65-8EE5-6674CB8B38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28F-4D65-8EE5-6674CB8B3813}"/>
              </c:ext>
            </c:extLst>
          </c:dPt>
          <c:val>
            <c:numRef>
              <c:f>'Stat Collation (Hidden)'!$F$18:$H$18</c:f>
              <c:numCache>
                <c:formatCode>0%</c:formatCode>
                <c:ptCount val="3"/>
                <c:pt idx="0">
                  <c:v>0.5</c:v>
                </c:pt>
                <c:pt idx="1">
                  <c:v>0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28F-4D65-8EE5-6674CB8B3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"/>
          <c:y val="0.10185185185185185"/>
          <c:w val="0.53888888888888886"/>
          <c:h val="0.89814814814814814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E0-46DF-8E62-FACA380A9F0F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4E0-46DF-8E62-FACA380A9F0F}"/>
              </c:ext>
            </c:extLst>
          </c:dPt>
          <c:dPt>
            <c:idx val="2"/>
            <c:bubble3D val="0"/>
            <c:spPr>
              <a:solidFill>
                <a:schemeClr val="bg1">
                  <a:lumMod val="6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4E0-46DF-8E62-FACA380A9F0F}"/>
              </c:ext>
            </c:extLst>
          </c:dPt>
          <c:val>
            <c:numRef>
              <c:f>'Stat Collation (Hidden)'!$F$53:$H$53</c:f>
              <c:numCache>
                <c:formatCode>0%</c:formatCode>
                <c:ptCount val="3"/>
                <c:pt idx="0">
                  <c:v>0.5</c:v>
                </c:pt>
                <c:pt idx="1">
                  <c:v>0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E0-46DF-8E62-FACA380A9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"/>
          <c:y val="0.10185185185185185"/>
          <c:w val="0.53888888888888886"/>
          <c:h val="0.89814814814814814"/>
        </c:manualLayout>
      </c:layout>
      <c:pieChart>
        <c:varyColors val="1"/>
        <c:ser>
          <c:idx val="0"/>
          <c:order val="0"/>
          <c:spPr>
            <a:solidFill>
              <a:srgbClr val="00B0F0"/>
            </a:solidFill>
          </c:spPr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A6-4A85-AFD3-1957B642B4F2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FA6-4A85-AFD3-1957B642B4F2}"/>
              </c:ext>
            </c:extLst>
          </c:dPt>
          <c:dPt>
            <c:idx val="2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FA6-4A85-AFD3-1957B642B4F2}"/>
              </c:ext>
            </c:extLst>
          </c:dPt>
          <c:val>
            <c:numRef>
              <c:f>'Stat Collation (Hidden)'!$F$65:$H$65</c:f>
              <c:numCache>
                <c:formatCode>0%</c:formatCode>
                <c:ptCount val="3"/>
                <c:pt idx="0">
                  <c:v>0.5</c:v>
                </c:pt>
                <c:pt idx="1">
                  <c:v>0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FA6-4A85-AFD3-1957B642B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"/>
          <c:y val="0.10185185185185185"/>
          <c:w val="0.53888888888888886"/>
          <c:h val="0.8981481481481481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22-4F24-93E6-41B774A548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D22-4F24-93E6-41B774A548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D22-4F24-93E6-41B774A54851}"/>
              </c:ext>
            </c:extLst>
          </c:dPt>
          <c:val>
            <c:numRef>
              <c:f>'Stat Collation (Hidden)'!$F$18:$H$18</c:f>
              <c:numCache>
                <c:formatCode>0%</c:formatCode>
                <c:ptCount val="3"/>
                <c:pt idx="0">
                  <c:v>0.5</c:v>
                </c:pt>
                <c:pt idx="1">
                  <c:v>0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22-4F24-93E6-41B774A54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"/>
          <c:y val="0.10185185185185185"/>
          <c:w val="0.53888888888888886"/>
          <c:h val="0.8981481481481481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CA-47AF-B761-FD4AE72558A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0CA-47AF-B761-FD4AE72558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0CA-47AF-B761-FD4AE72558A9}"/>
              </c:ext>
            </c:extLst>
          </c:dPt>
          <c:val>
            <c:numRef>
              <c:f>'Stat Collation (Hidden)'!$F$29:$H$29</c:f>
              <c:numCache>
                <c:formatCode>0%</c:formatCode>
                <c:ptCount val="3"/>
                <c:pt idx="0">
                  <c:v>0.5</c:v>
                </c:pt>
                <c:pt idx="1">
                  <c:v>0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0CA-47AF-B761-FD4AE7255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"/>
          <c:y val="0.10185185185185185"/>
          <c:w val="0.53888888888888886"/>
          <c:h val="0.8981481481481481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CA-4B0F-83E9-04D8542C3C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ACA-4B0F-83E9-04D8542C3C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ACA-4B0F-83E9-04D8542C3CF5}"/>
              </c:ext>
            </c:extLst>
          </c:dPt>
          <c:val>
            <c:numRef>
              <c:f>'Stat Collation (Hidden)'!$F$40:$H$40</c:f>
              <c:numCache>
                <c:formatCode>0%</c:formatCode>
                <c:ptCount val="3"/>
                <c:pt idx="0">
                  <c:v>0.5</c:v>
                </c:pt>
                <c:pt idx="1">
                  <c:v>0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CA-4B0F-83E9-04D8542C3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"/>
          <c:y val="0.10185185185185185"/>
          <c:w val="0.53888888888888886"/>
          <c:h val="0.8981481481481481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B0-4686-B1C5-22A3CEC28C7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8B0-4686-B1C5-22A3CEC28C7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8B0-4686-B1C5-22A3CEC28C77}"/>
              </c:ext>
            </c:extLst>
          </c:dPt>
          <c:val>
            <c:numRef>
              <c:f>'Stat Collation (Hidden)'!$F$53:$H$53</c:f>
              <c:numCache>
                <c:formatCode>0%</c:formatCode>
                <c:ptCount val="3"/>
                <c:pt idx="0">
                  <c:v>0.5</c:v>
                </c:pt>
                <c:pt idx="1">
                  <c:v>0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B0-4686-B1C5-22A3CEC28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"/>
          <c:y val="0.10185185185185185"/>
          <c:w val="0.53888888888888886"/>
          <c:h val="0.8981481481481481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40-43B5-9A07-8663328761F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640-43B5-9A07-8663328761F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640-43B5-9A07-8663328761F8}"/>
              </c:ext>
            </c:extLst>
          </c:dPt>
          <c:val>
            <c:numRef>
              <c:f>'Stat Collation (Hidden)'!$F$65:$H$65</c:f>
              <c:numCache>
                <c:formatCode>0%</c:formatCode>
                <c:ptCount val="3"/>
                <c:pt idx="0">
                  <c:v>0.5</c:v>
                </c:pt>
                <c:pt idx="1">
                  <c:v>0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640-43B5-9A07-866332876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"/>
          <c:y val="0.10185185185185185"/>
          <c:w val="0.53888888888888886"/>
          <c:h val="0.8981481481481481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8C-48FD-8E21-53F4EE965C2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88C-48FD-8E21-53F4EE965C2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88C-48FD-8E21-53F4EE965C25}"/>
              </c:ext>
            </c:extLst>
          </c:dPt>
          <c:val>
            <c:numRef>
              <c:f>'Stat Collation (Hidden)'!$F$79:$H$79</c:f>
              <c:numCache>
                <c:formatCode>0%</c:formatCode>
                <c:ptCount val="3"/>
                <c:pt idx="0">
                  <c:v>0.5</c:v>
                </c:pt>
                <c:pt idx="1">
                  <c:v>0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8C-48FD-8E21-53F4EE965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"/>
          <c:y val="0.10185185185185185"/>
          <c:w val="0.53888888888888886"/>
          <c:h val="0.8981481481481481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53-4E47-81F3-28254ADDC0C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B53-4E47-81F3-28254ADDC0C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B53-4E47-81F3-28254ADDC0C1}"/>
              </c:ext>
            </c:extLst>
          </c:dPt>
          <c:val>
            <c:numRef>
              <c:f>'Stat Collation (Hidden)'!$F$92:$H$92</c:f>
              <c:numCache>
                <c:formatCode>0%</c:formatCode>
                <c:ptCount val="3"/>
                <c:pt idx="0">
                  <c:v>0.5</c:v>
                </c:pt>
                <c:pt idx="1">
                  <c:v>0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53-4E47-81F3-28254ADDC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"/>
          <c:y val="0.10185185185185185"/>
          <c:w val="0.53888888888888886"/>
          <c:h val="0.8981481481481481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96-4C58-91C8-D32332A60C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096-4C58-91C8-D32332A60C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096-4C58-91C8-D32332A60CCA}"/>
              </c:ext>
            </c:extLst>
          </c:dPt>
          <c:val>
            <c:numRef>
              <c:f>'Stat Collation (Hidden)'!$F$106:$H$106</c:f>
              <c:numCache>
                <c:formatCode>0%</c:formatCode>
                <c:ptCount val="3"/>
                <c:pt idx="0">
                  <c:v>0.5</c:v>
                </c:pt>
                <c:pt idx="1">
                  <c:v>0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96-4C58-91C8-D32332A60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"/>
          <c:y val="0.10185185185185185"/>
          <c:w val="0.53888888888888886"/>
          <c:h val="0.8981481481481481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17-4FD0-B94E-1DE86B540120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717-4FD0-B94E-1DE86B5401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717-4FD0-B94E-1DE86B540120}"/>
              </c:ext>
            </c:extLst>
          </c:dPt>
          <c:val>
            <c:numRef>
              <c:f>'Stat Collation (Hidden)'!$F$29:$H$29</c:f>
              <c:numCache>
                <c:formatCode>0%</c:formatCode>
                <c:ptCount val="3"/>
                <c:pt idx="0">
                  <c:v>0.5</c:v>
                </c:pt>
                <c:pt idx="1">
                  <c:v>0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717-4FD0-B94E-1DE86B540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"/>
          <c:y val="0.10185185185185185"/>
          <c:w val="0.53888888888888886"/>
          <c:h val="0.8981481481481481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8D-4D22-97C1-F8CCCE4018E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F8D-4D22-97C1-F8CCCE4018E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F8D-4D22-97C1-F8CCCE4018E3}"/>
              </c:ext>
            </c:extLst>
          </c:dPt>
          <c:val>
            <c:numRef>
              <c:f>'Stat Collation (Hidden)'!$F$121:$H$121</c:f>
              <c:numCache>
                <c:formatCode>0.00</c:formatCode>
                <c:ptCount val="3"/>
                <c:pt idx="0">
                  <c:v>4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8D-4D22-97C1-F8CCCE401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"/>
          <c:y val="0.10185185185185185"/>
          <c:w val="0.53888888888888886"/>
          <c:h val="0.8981481481481481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81-4A75-86AF-1586E8D06944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181-4A75-86AF-1586E8D069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181-4A75-86AF-1586E8D06944}"/>
              </c:ext>
            </c:extLst>
          </c:dPt>
          <c:val>
            <c:numRef>
              <c:f>'Stat Collation (Hidden)'!$F$40:$H$40</c:f>
              <c:numCache>
                <c:formatCode>0%</c:formatCode>
                <c:ptCount val="3"/>
                <c:pt idx="0">
                  <c:v>0.5</c:v>
                </c:pt>
                <c:pt idx="1">
                  <c:v>0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81-4A75-86AF-1586E8D06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"/>
          <c:y val="0.10185185185185185"/>
          <c:w val="0.53888888888888886"/>
          <c:h val="0.89814814814814814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9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"/>
          <c:y val="0.10185185185185185"/>
          <c:w val="0.53888888888888886"/>
          <c:h val="0.89814814814814814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9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"/>
          <c:y val="0.10185185185185185"/>
          <c:w val="0.53888888888888886"/>
          <c:h val="0.8981481481481481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6A-40E7-8EAE-763EEB8BF1DD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D6A-40E7-8EAE-763EEB8BF1D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D6A-40E7-8EAE-763EEB8BF1DD}"/>
              </c:ext>
            </c:extLst>
          </c:dPt>
          <c:val>
            <c:numRef>
              <c:f>'Stat Collation (Hidden)'!$F$79:$H$79</c:f>
              <c:numCache>
                <c:formatCode>0%</c:formatCode>
                <c:ptCount val="3"/>
                <c:pt idx="0">
                  <c:v>0.5</c:v>
                </c:pt>
                <c:pt idx="1">
                  <c:v>0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D6A-40E7-8EAE-763EEB8BF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"/>
          <c:y val="0.10185185185185185"/>
          <c:w val="0.53888888888888886"/>
          <c:h val="0.8981481481481481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00-4BC0-96E0-7E06F1063F5A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800-4BC0-96E0-7E06F1063F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800-4BC0-96E0-7E06F1063F5A}"/>
              </c:ext>
            </c:extLst>
          </c:dPt>
          <c:val>
            <c:numRef>
              <c:f>'Stat Collation (Hidden)'!$F$92:$H$92</c:f>
              <c:numCache>
                <c:formatCode>0%</c:formatCode>
                <c:ptCount val="3"/>
                <c:pt idx="0">
                  <c:v>0.5</c:v>
                </c:pt>
                <c:pt idx="1">
                  <c:v>0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00-4BC0-96E0-7E06F1063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"/>
          <c:y val="0.10185185185185185"/>
          <c:w val="0.53888888888888886"/>
          <c:h val="0.8981481481481481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C7-495E-8567-25F04483146C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DC7-495E-8567-25F0448314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DC7-495E-8567-25F04483146C}"/>
              </c:ext>
            </c:extLst>
          </c:dPt>
          <c:val>
            <c:numRef>
              <c:f>'Stat Collation (Hidden)'!$F$106:$H$106</c:f>
              <c:numCache>
                <c:formatCode>0%</c:formatCode>
                <c:ptCount val="3"/>
                <c:pt idx="0">
                  <c:v>0.5</c:v>
                </c:pt>
                <c:pt idx="1">
                  <c:v>0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C7-495E-8567-25F044831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"/>
          <c:y val="0.10185185185185185"/>
          <c:w val="0.53888888888888886"/>
          <c:h val="0.8981481481481481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6C-4E31-9004-FD9A486C0012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A6C-4E31-9004-FD9A486C001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A6C-4E31-9004-FD9A486C0012}"/>
              </c:ext>
            </c:extLst>
          </c:dPt>
          <c:val>
            <c:numRef>
              <c:f>'Stat Collation (Hidden)'!$F$121:$H$121</c:f>
              <c:numCache>
                <c:formatCode>0.00</c:formatCode>
                <c:ptCount val="3"/>
                <c:pt idx="0">
                  <c:v>4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6C-4E31-9004-FD9A486C0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Relationship Id="rId9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278493</xdr:colOff>
      <xdr:row>0</xdr:row>
      <xdr:rowOff>131990</xdr:rowOff>
    </xdr:from>
    <xdr:to>
      <xdr:col>9</xdr:col>
      <xdr:colOff>625929</xdr:colOff>
      <xdr:row>4</xdr:row>
      <xdr:rowOff>112033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8BA0D88-6A2A-440B-9786-3140E880E954}"/>
            </a:ext>
          </a:extLst>
        </xdr:cNvPr>
        <xdr:cNvSpPr txBox="1"/>
      </xdr:nvSpPr>
      <xdr:spPr>
        <a:xfrm>
          <a:off x="278493" y="131990"/>
          <a:ext cx="15029543" cy="9325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4800" u="sng">
              <a:latin typeface="Arial" panose="020B0604020202020204" pitchFamily="34" charset="0"/>
              <a:cs typeface="Arial" panose="020B0604020202020204" pitchFamily="34" charset="0"/>
            </a:rPr>
            <a:t>The Quality Excellence</a:t>
          </a:r>
          <a:r>
            <a:rPr lang="en-GB" sz="4800" u="sng" baseline="0">
              <a:latin typeface="Arial" panose="020B0604020202020204" pitchFamily="34" charset="0"/>
              <a:cs typeface="Arial" panose="020B0604020202020204" pitchFamily="34" charset="0"/>
            </a:rPr>
            <a:t> Framework</a:t>
          </a:r>
          <a:r>
            <a:rPr lang="en-GB" sz="4800" u="none" baseline="0">
              <a:latin typeface="Arial" panose="020B0604020202020204" pitchFamily="34" charset="0"/>
              <a:cs typeface="Arial" panose="020B0604020202020204" pitchFamily="34" charset="0"/>
            </a:rPr>
            <a:t> | </a:t>
          </a:r>
          <a:r>
            <a:rPr lang="en-GB" sz="4800" i="1" u="sng" baseline="0">
              <a:solidFill>
                <a:srgbClr val="00B0F0"/>
              </a:solidFill>
              <a:latin typeface="Arial" panose="020B0604020202020204" pitchFamily="34" charset="0"/>
              <a:cs typeface="Arial" panose="020B0604020202020204" pitchFamily="34" charset="0"/>
            </a:rPr>
            <a:t>Maturity Matrix</a:t>
          </a:r>
          <a:endParaRPr lang="en-GB" sz="4800" i="1" u="sng">
            <a:solidFill>
              <a:srgbClr val="00B0F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2057852</xdr:colOff>
      <xdr:row>7</xdr:row>
      <xdr:rowOff>204107</xdr:rowOff>
    </xdr:from>
    <xdr:to>
      <xdr:col>6</xdr:col>
      <xdr:colOff>353785</xdr:colOff>
      <xdr:row>9</xdr:row>
      <xdr:rowOff>565150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7521509-01C9-49AC-B0E9-2C3D47ADA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2051503</xdr:colOff>
      <xdr:row>8</xdr:row>
      <xdr:rowOff>530679</xdr:rowOff>
    </xdr:from>
    <xdr:to>
      <xdr:col>6</xdr:col>
      <xdr:colOff>349139</xdr:colOff>
      <xdr:row>10</xdr:row>
      <xdr:rowOff>559258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FE7872D-B2B4-4926-BBF2-2CEB493C4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2061936</xdr:colOff>
      <xdr:row>9</xdr:row>
      <xdr:rowOff>530678</xdr:rowOff>
    </xdr:from>
    <xdr:to>
      <xdr:col>6</xdr:col>
      <xdr:colOff>359572</xdr:colOff>
      <xdr:row>13</xdr:row>
      <xdr:rowOff>75749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F35D389-8454-4E05-B9D8-A91A37D40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149678</xdr:colOff>
      <xdr:row>11</xdr:row>
      <xdr:rowOff>132896</xdr:rowOff>
    </xdr:from>
    <xdr:to>
      <xdr:col>6</xdr:col>
      <xdr:colOff>40821</xdr:colOff>
      <xdr:row>15</xdr:row>
      <xdr:rowOff>110218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EF8FB08-914B-4E71-BA45-79491C3F6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2068284</xdr:colOff>
      <xdr:row>14</xdr:row>
      <xdr:rowOff>609147</xdr:rowOff>
    </xdr:from>
    <xdr:to>
      <xdr:col>6</xdr:col>
      <xdr:colOff>359570</xdr:colOff>
      <xdr:row>18</xdr:row>
      <xdr:rowOff>68035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2CC80E9-D004-4469-9266-9011A0EF0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2044246</xdr:colOff>
      <xdr:row>16</xdr:row>
      <xdr:rowOff>207282</xdr:rowOff>
    </xdr:from>
    <xdr:to>
      <xdr:col>6</xdr:col>
      <xdr:colOff>335532</xdr:colOff>
      <xdr:row>18</xdr:row>
      <xdr:rowOff>562433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8501569-8181-4A73-A917-920609EA6D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2041070</xdr:colOff>
      <xdr:row>17</xdr:row>
      <xdr:rowOff>527504</xdr:rowOff>
    </xdr:from>
    <xdr:to>
      <xdr:col>6</xdr:col>
      <xdr:colOff>332356</xdr:colOff>
      <xdr:row>19</xdr:row>
      <xdr:rowOff>562432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D62E5A2F-4BE6-4E72-BB2F-E0D3D8C42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2051503</xdr:colOff>
      <xdr:row>18</xdr:row>
      <xdr:rowOff>527504</xdr:rowOff>
    </xdr:from>
    <xdr:to>
      <xdr:col>6</xdr:col>
      <xdr:colOff>345964</xdr:colOff>
      <xdr:row>20</xdr:row>
      <xdr:rowOff>568782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83E3B3A9-CA8E-4A8D-8F7A-D13CBF22B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1843310</xdr:colOff>
      <xdr:row>5</xdr:row>
      <xdr:rowOff>84819</xdr:rowOff>
    </xdr:from>
    <xdr:to>
      <xdr:col>22</xdr:col>
      <xdr:colOff>473074</xdr:colOff>
      <xdr:row>23</xdr:row>
      <xdr:rowOff>75294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AE1AD08-2DE7-470D-B351-0C979078B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261711</xdr:colOff>
      <xdr:row>2</xdr:row>
      <xdr:rowOff>217714</xdr:rowOff>
    </xdr:from>
    <xdr:to>
      <xdr:col>16</xdr:col>
      <xdr:colOff>545193</xdr:colOff>
      <xdr:row>6</xdr:row>
      <xdr:rowOff>54428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85603EB-7AEC-4F71-B282-40516CE61187}"/>
            </a:ext>
          </a:extLst>
        </xdr:cNvPr>
        <xdr:cNvSpPr txBox="1"/>
      </xdr:nvSpPr>
      <xdr:spPr>
        <a:xfrm>
          <a:off x="15692211" y="666750"/>
          <a:ext cx="4773839" cy="6939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2800">
              <a:latin typeface="Arial" panose="020B0604020202020204" pitchFamily="34" charset="0"/>
              <a:cs typeface="Arial" panose="020B0604020202020204" pitchFamily="34" charset="0"/>
            </a:rPr>
            <a:t>Overall Progress Tracker</a:t>
          </a:r>
        </a:p>
      </xdr:txBody>
    </xdr:sp>
    <xdr:clientData/>
  </xdr:twoCellAnchor>
  <xdr:twoCellAnchor>
    <xdr:from>
      <xdr:col>4</xdr:col>
      <xdr:colOff>2054678</xdr:colOff>
      <xdr:row>12</xdr:row>
      <xdr:rowOff>204107</xdr:rowOff>
    </xdr:from>
    <xdr:to>
      <xdr:col>6</xdr:col>
      <xdr:colOff>345964</xdr:colOff>
      <xdr:row>14</xdr:row>
      <xdr:rowOff>565607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96C0D9DA-C411-4300-BC25-4F5DE440E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2068286</xdr:colOff>
      <xdr:row>13</xdr:row>
      <xdr:rowOff>530679</xdr:rowOff>
    </xdr:from>
    <xdr:to>
      <xdr:col>6</xdr:col>
      <xdr:colOff>350047</xdr:colOff>
      <xdr:row>17</xdr:row>
      <xdr:rowOff>69402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2937F144-8A1B-495C-8190-01C04A0BE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133985</xdr:colOff>
      <xdr:row>3</xdr:row>
      <xdr:rowOff>146261</xdr:rowOff>
    </xdr:from>
    <xdr:to>
      <xdr:col>8</xdr:col>
      <xdr:colOff>514350</xdr:colOff>
      <xdr:row>4</xdr:row>
      <xdr:rowOff>1164166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C3B83D0B-1610-42A9-919E-89FF808AF67B}"/>
            </a:ext>
          </a:extLst>
        </xdr:cNvPr>
        <xdr:cNvSpPr/>
      </xdr:nvSpPr>
      <xdr:spPr>
        <a:xfrm>
          <a:off x="17988068" y="1310428"/>
          <a:ext cx="1586865" cy="2414905"/>
        </a:xfrm>
        <a:prstGeom prst="downArrow">
          <a:avLst/>
        </a:prstGeom>
        <a:solidFill>
          <a:srgbClr val="02193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133985</xdr:colOff>
      <xdr:row>11</xdr:row>
      <xdr:rowOff>146261</xdr:rowOff>
    </xdr:from>
    <xdr:to>
      <xdr:col>8</xdr:col>
      <xdr:colOff>514350</xdr:colOff>
      <xdr:row>12</xdr:row>
      <xdr:rowOff>1164166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0AA53F9C-4291-4CAB-B190-578946293F18}"/>
            </a:ext>
          </a:extLst>
        </xdr:cNvPr>
        <xdr:cNvSpPr/>
      </xdr:nvSpPr>
      <xdr:spPr>
        <a:xfrm>
          <a:off x="18027650" y="1315931"/>
          <a:ext cx="1580515" cy="2416175"/>
        </a:xfrm>
        <a:prstGeom prst="downArrow">
          <a:avLst/>
        </a:prstGeom>
        <a:solidFill>
          <a:srgbClr val="05327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130175</xdr:colOff>
      <xdr:row>3</xdr:row>
      <xdr:rowOff>273050</xdr:rowOff>
    </xdr:from>
    <xdr:to>
      <xdr:col>8</xdr:col>
      <xdr:colOff>504825</xdr:colOff>
      <xdr:row>3</xdr:row>
      <xdr:rowOff>2197100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0E19C85E-37F3-4E19-B970-FB2E6890AEB4}"/>
            </a:ext>
          </a:extLst>
        </xdr:cNvPr>
        <xdr:cNvSpPr/>
      </xdr:nvSpPr>
      <xdr:spPr>
        <a:xfrm>
          <a:off x="12693650" y="1254125"/>
          <a:ext cx="1593850" cy="1924050"/>
        </a:xfrm>
        <a:prstGeom prst="downArrow">
          <a:avLst/>
        </a:prstGeom>
        <a:solidFill>
          <a:srgbClr val="27AB9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8</xdr:row>
      <xdr:rowOff>0</xdr:rowOff>
    </xdr:from>
    <xdr:to>
      <xdr:col>16</xdr:col>
      <xdr:colOff>219075</xdr:colOff>
      <xdr:row>18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D67419-26EE-4AF3-9620-00E2B49FC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19</xdr:row>
      <xdr:rowOff>0</xdr:rowOff>
    </xdr:from>
    <xdr:to>
      <xdr:col>16</xdr:col>
      <xdr:colOff>219075</xdr:colOff>
      <xdr:row>29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C84C014-0BC0-4D5A-B514-3323DB0C9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30</xdr:row>
      <xdr:rowOff>0</xdr:rowOff>
    </xdr:from>
    <xdr:to>
      <xdr:col>16</xdr:col>
      <xdr:colOff>219075</xdr:colOff>
      <xdr:row>40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49EDF9F-148C-47CE-80AA-87F5CDCDB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43</xdr:row>
      <xdr:rowOff>0</xdr:rowOff>
    </xdr:from>
    <xdr:to>
      <xdr:col>16</xdr:col>
      <xdr:colOff>219075</xdr:colOff>
      <xdr:row>53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36F6F25-0D14-4414-94B7-9E76A0DD7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55</xdr:row>
      <xdr:rowOff>0</xdr:rowOff>
    </xdr:from>
    <xdr:to>
      <xdr:col>16</xdr:col>
      <xdr:colOff>219075</xdr:colOff>
      <xdr:row>65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6A1BAED-0835-44F6-B614-A2C72C98B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0</xdr:colOff>
      <xdr:row>69</xdr:row>
      <xdr:rowOff>0</xdr:rowOff>
    </xdr:from>
    <xdr:to>
      <xdr:col>16</xdr:col>
      <xdr:colOff>219075</xdr:colOff>
      <xdr:row>79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53842DD-2547-4AD8-9A54-5354F3D42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82</xdr:row>
      <xdr:rowOff>0</xdr:rowOff>
    </xdr:from>
    <xdr:to>
      <xdr:col>16</xdr:col>
      <xdr:colOff>219075</xdr:colOff>
      <xdr:row>92</xdr:row>
      <xdr:rowOff>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DFD56D08-647F-46DB-ADE9-089BBC30C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96</xdr:row>
      <xdr:rowOff>0</xdr:rowOff>
    </xdr:from>
    <xdr:to>
      <xdr:col>16</xdr:col>
      <xdr:colOff>219075</xdr:colOff>
      <xdr:row>106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C1266C6-69CE-45FA-BD82-C842AA8676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0</xdr:colOff>
      <xdr:row>111</xdr:row>
      <xdr:rowOff>0</xdr:rowOff>
    </xdr:from>
    <xdr:to>
      <xdr:col>16</xdr:col>
      <xdr:colOff>219075</xdr:colOff>
      <xdr:row>121</xdr:row>
      <xdr:rowOff>39688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B9189808-17D5-4B93-BF70-47525DFE9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CADBF-1F3F-4998-BE63-1ADCBA3FD6DF}">
  <sheetPr codeName="Sheet1"/>
  <dimension ref="B2:T21"/>
  <sheetViews>
    <sheetView showGridLines="0" showRowColHeaders="0" zoomScale="70" zoomScaleNormal="70" workbookViewId="0">
      <selection activeCell="F27" sqref="F27"/>
    </sheetView>
  </sheetViews>
  <sheetFormatPr defaultColWidth="8.77734375" defaultRowHeight="13.8" x14ac:dyDescent="0.25"/>
  <cols>
    <col min="1" max="1" width="8.77734375" style="38"/>
    <col min="2" max="2" width="49" style="8" customWidth="1"/>
    <col min="3" max="5" width="31.6640625" style="40" customWidth="1"/>
    <col min="6" max="6" width="31.6640625" style="38" customWidth="1"/>
    <col min="7" max="9" width="8.77734375" style="38"/>
    <col min="10" max="18" width="10.6640625" style="38" customWidth="1"/>
    <col min="19" max="16384" width="8.77734375" style="38"/>
  </cols>
  <sheetData>
    <row r="2" spans="2:19" ht="21.45" customHeight="1" thickBot="1" x14ac:dyDescent="0.8">
      <c r="B2" s="52"/>
      <c r="C2" s="51"/>
    </row>
    <row r="3" spans="2:19" ht="25.5" customHeight="1" x14ac:dyDescent="0.75">
      <c r="F3" s="53"/>
      <c r="K3" s="55"/>
      <c r="L3" s="56"/>
      <c r="M3" s="56"/>
      <c r="N3" s="56"/>
      <c r="O3" s="56"/>
      <c r="P3" s="56"/>
      <c r="Q3" s="57"/>
    </row>
    <row r="4" spans="2:19" x14ac:dyDescent="0.25">
      <c r="K4" s="58"/>
      <c r="L4" s="59"/>
      <c r="M4" s="59"/>
      <c r="N4" s="59"/>
      <c r="O4" s="59"/>
      <c r="P4" s="59"/>
      <c r="Q4" s="60"/>
    </row>
    <row r="5" spans="2:19" x14ac:dyDescent="0.25">
      <c r="K5" s="58"/>
      <c r="L5" s="59"/>
      <c r="M5" s="59"/>
      <c r="N5" s="59"/>
      <c r="O5" s="59"/>
      <c r="P5" s="59"/>
      <c r="Q5" s="60"/>
    </row>
    <row r="6" spans="2:19" ht="14.4" thickBot="1" x14ac:dyDescent="0.3">
      <c r="K6" s="58"/>
      <c r="L6" s="59"/>
      <c r="M6" s="59"/>
      <c r="N6" s="59"/>
      <c r="O6" s="59"/>
      <c r="P6" s="59"/>
      <c r="Q6" s="60"/>
    </row>
    <row r="7" spans="2:19" ht="18.600000000000001" thickBot="1" x14ac:dyDescent="0.3">
      <c r="C7" s="46" t="s">
        <v>33</v>
      </c>
      <c r="D7" s="46" t="s">
        <v>32</v>
      </c>
      <c r="E7" s="46" t="s">
        <v>3</v>
      </c>
      <c r="F7" s="46" t="s">
        <v>31</v>
      </c>
      <c r="K7" s="61"/>
      <c r="L7" s="62"/>
      <c r="M7" s="62"/>
      <c r="N7" s="62"/>
      <c r="O7" s="62"/>
      <c r="P7" s="62"/>
      <c r="Q7" s="63"/>
    </row>
    <row r="8" spans="2:19" ht="25.05" customHeight="1" thickBot="1" x14ac:dyDescent="0.3">
      <c r="B8" s="89" t="s">
        <v>59</v>
      </c>
      <c r="C8" s="90"/>
      <c r="D8" s="90"/>
      <c r="E8" s="90"/>
      <c r="F8" s="91"/>
      <c r="I8" s="55"/>
      <c r="J8" s="56"/>
      <c r="K8" s="56"/>
      <c r="L8" s="56"/>
      <c r="M8" s="56"/>
      <c r="N8" s="56"/>
      <c r="O8" s="56"/>
      <c r="P8" s="56"/>
      <c r="Q8" s="56"/>
      <c r="R8" s="56"/>
      <c r="S8" s="57"/>
    </row>
    <row r="9" spans="2:19" ht="49.95" customHeight="1" thickBot="1" x14ac:dyDescent="0.3">
      <c r="B9" s="54" t="s">
        <v>4</v>
      </c>
      <c r="C9" s="47">
        <f>'Stat Collation (Hidden)'!I11</f>
        <v>0</v>
      </c>
      <c r="D9" s="47">
        <f>'Stat Collation (Hidden)'!I12</f>
        <v>0</v>
      </c>
      <c r="E9" s="47">
        <f>'Stat Collation (Hidden)'!I13</f>
        <v>0</v>
      </c>
      <c r="F9" s="48"/>
      <c r="I9" s="58"/>
      <c r="J9" s="59"/>
      <c r="K9" s="59"/>
      <c r="L9" s="59"/>
      <c r="M9" s="59"/>
      <c r="N9" s="59"/>
      <c r="O9" s="59"/>
      <c r="P9" s="59"/>
      <c r="Q9" s="59"/>
      <c r="R9" s="59"/>
      <c r="S9" s="60"/>
    </row>
    <row r="10" spans="2:19" ht="49.95" customHeight="1" thickBot="1" x14ac:dyDescent="0.3">
      <c r="B10" s="54" t="s">
        <v>43</v>
      </c>
      <c r="C10" s="41">
        <f>'Stat Collation (Hidden)'!I22</f>
        <v>0</v>
      </c>
      <c r="D10" s="41">
        <f>'Stat Collation (Hidden)'!I23</f>
        <v>0</v>
      </c>
      <c r="E10" s="41">
        <f>'Stat Collation (Hidden)'!I24</f>
        <v>0</v>
      </c>
      <c r="F10" s="42"/>
      <c r="I10" s="58"/>
      <c r="J10" s="59"/>
      <c r="K10" s="59"/>
      <c r="L10" s="59"/>
      <c r="M10" s="59"/>
      <c r="N10" s="59"/>
      <c r="O10" s="59"/>
      <c r="P10" s="59"/>
      <c r="Q10" s="59"/>
      <c r="R10" s="59"/>
      <c r="S10" s="60"/>
    </row>
    <row r="11" spans="2:19" ht="49.95" customHeight="1" thickBot="1" x14ac:dyDescent="0.3">
      <c r="B11" s="54" t="s">
        <v>44</v>
      </c>
      <c r="C11" s="41">
        <f>'Stat Collation (Hidden)'!I33</f>
        <v>0</v>
      </c>
      <c r="D11" s="41">
        <f>'Stat Collation (Hidden)'!I34</f>
        <v>0</v>
      </c>
      <c r="E11" s="41">
        <f>'Stat Collation (Hidden)'!I35</f>
        <v>0</v>
      </c>
      <c r="F11" s="42"/>
      <c r="I11" s="58"/>
      <c r="J11" s="59"/>
      <c r="K11" s="59"/>
      <c r="L11" s="59"/>
      <c r="M11" s="59"/>
      <c r="N11" s="59"/>
      <c r="O11" s="59"/>
      <c r="P11" s="59"/>
      <c r="Q11" s="59"/>
      <c r="R11" s="59"/>
      <c r="S11" s="60"/>
    </row>
    <row r="12" spans="2:19" ht="13.95" customHeight="1" thickBot="1" x14ac:dyDescent="0.3">
      <c r="B12" s="39"/>
      <c r="I12" s="58"/>
      <c r="J12" s="59"/>
      <c r="K12" s="59"/>
      <c r="L12" s="59"/>
      <c r="M12" s="59"/>
      <c r="N12" s="59"/>
      <c r="O12" s="59"/>
      <c r="P12" s="59"/>
      <c r="Q12" s="59"/>
      <c r="R12" s="59"/>
      <c r="S12" s="60"/>
    </row>
    <row r="13" spans="2:19" ht="25.05" customHeight="1" thickBot="1" x14ac:dyDescent="0.3">
      <c r="B13" s="83" t="s">
        <v>50</v>
      </c>
      <c r="C13" s="84"/>
      <c r="D13" s="84"/>
      <c r="E13" s="84"/>
      <c r="F13" s="85"/>
      <c r="I13" s="58"/>
      <c r="J13" s="59"/>
      <c r="K13" s="59"/>
      <c r="L13" s="59"/>
      <c r="M13" s="59"/>
      <c r="N13" s="59"/>
      <c r="O13" s="59"/>
      <c r="P13" s="59"/>
      <c r="Q13" s="59"/>
      <c r="R13" s="59"/>
      <c r="S13" s="60"/>
    </row>
    <row r="14" spans="2:19" ht="49.95" customHeight="1" thickBot="1" x14ac:dyDescent="0.3">
      <c r="B14" s="54" t="s">
        <v>45</v>
      </c>
      <c r="C14" s="49">
        <f>'Stat Collation (Hidden)'!I46</f>
        <v>0</v>
      </c>
      <c r="D14" s="49">
        <f>'Stat Collation (Hidden)'!I47</f>
        <v>0</v>
      </c>
      <c r="E14" s="49">
        <f>'Stat Collation (Hidden)'!I48</f>
        <v>0</v>
      </c>
      <c r="F14" s="48"/>
      <c r="I14" s="58"/>
      <c r="J14" s="59"/>
      <c r="K14" s="59"/>
      <c r="L14" s="59"/>
      <c r="M14" s="59"/>
      <c r="N14" s="59"/>
      <c r="O14" s="59"/>
      <c r="P14" s="59"/>
      <c r="Q14" s="59"/>
      <c r="R14" s="59"/>
      <c r="S14" s="60"/>
    </row>
    <row r="15" spans="2:19" ht="49.95" customHeight="1" thickBot="1" x14ac:dyDescent="0.3">
      <c r="B15" s="54" t="s">
        <v>46</v>
      </c>
      <c r="C15" s="49">
        <f>'Stat Collation (Hidden)'!I58</f>
        <v>0</v>
      </c>
      <c r="D15" s="49">
        <f>'Stat Collation (Hidden)'!I59</f>
        <v>0</v>
      </c>
      <c r="E15" s="50">
        <f>'Stat Collation (Hidden)'!I60</f>
        <v>0</v>
      </c>
      <c r="F15" s="42"/>
      <c r="I15" s="58"/>
      <c r="J15" s="59"/>
      <c r="K15" s="59"/>
      <c r="L15" s="59"/>
      <c r="M15" s="59"/>
      <c r="N15" s="59"/>
      <c r="O15" s="59"/>
      <c r="P15" s="59"/>
      <c r="Q15" s="59"/>
      <c r="R15" s="59"/>
      <c r="S15" s="60"/>
    </row>
    <row r="16" spans="2:19" ht="13.95" customHeight="1" thickBot="1" x14ac:dyDescent="0.3">
      <c r="B16" s="39"/>
      <c r="I16" s="58"/>
      <c r="J16" s="59"/>
      <c r="K16" s="59"/>
      <c r="L16" s="59"/>
      <c r="M16" s="59"/>
      <c r="N16" s="59"/>
      <c r="O16" s="59"/>
      <c r="P16" s="59"/>
      <c r="Q16" s="59"/>
      <c r="R16" s="59"/>
      <c r="S16" s="60"/>
    </row>
    <row r="17" spans="2:20" ht="25.05" customHeight="1" thickBot="1" x14ac:dyDescent="0.3">
      <c r="B17" s="86" t="s">
        <v>18</v>
      </c>
      <c r="C17" s="87"/>
      <c r="D17" s="87"/>
      <c r="E17" s="87"/>
      <c r="F17" s="88"/>
      <c r="I17" s="58"/>
      <c r="J17" s="92" t="s">
        <v>60</v>
      </c>
      <c r="K17" s="92"/>
      <c r="L17" s="92"/>
      <c r="M17" s="92"/>
      <c r="N17" s="92"/>
      <c r="O17" s="92"/>
      <c r="P17" s="92"/>
      <c r="Q17" s="92"/>
      <c r="R17" s="92"/>
      <c r="S17" s="60"/>
    </row>
    <row r="18" spans="2:20" ht="49.95" customHeight="1" thickBot="1" x14ac:dyDescent="0.3">
      <c r="B18" s="54" t="s">
        <v>47</v>
      </c>
      <c r="C18" s="43">
        <f>'Stat Collation (Hidden)'!I72</f>
        <v>0</v>
      </c>
      <c r="D18" s="43">
        <f>'Stat Collation (Hidden)'!I73</f>
        <v>0</v>
      </c>
      <c r="E18" s="44">
        <f>'Stat Collation (Hidden)'!I74</f>
        <v>0</v>
      </c>
      <c r="F18" s="42"/>
      <c r="I18" s="58"/>
      <c r="J18" s="96" t="s">
        <v>63</v>
      </c>
      <c r="K18" s="97"/>
      <c r="L18" s="98"/>
      <c r="M18" s="99" t="s">
        <v>62</v>
      </c>
      <c r="N18" s="100"/>
      <c r="O18" s="101"/>
      <c r="P18" s="102" t="s">
        <v>61</v>
      </c>
      <c r="Q18" s="103"/>
      <c r="R18" s="104"/>
      <c r="S18" s="60"/>
    </row>
    <row r="19" spans="2:20" ht="49.95" customHeight="1" thickBot="1" x14ac:dyDescent="0.3">
      <c r="B19" s="54" t="s">
        <v>48</v>
      </c>
      <c r="C19" s="43">
        <f>'Stat Collation (Hidden)'!I85</f>
        <v>0</v>
      </c>
      <c r="D19" s="43">
        <f>'Stat Collation (Hidden)'!I86</f>
        <v>0</v>
      </c>
      <c r="E19" s="45">
        <f>'Stat Collation (Hidden)'!I87</f>
        <v>0</v>
      </c>
      <c r="F19" s="42"/>
      <c r="H19" s="68"/>
      <c r="I19" s="69"/>
      <c r="J19" s="93">
        <f>'Stat Collation (Hidden)'!F125</f>
        <v>0</v>
      </c>
      <c r="K19" s="94"/>
      <c r="L19" s="95"/>
      <c r="M19" s="93">
        <f>'Stat Collation (Hidden)'!F126</f>
        <v>0</v>
      </c>
      <c r="N19" s="94"/>
      <c r="O19" s="95"/>
      <c r="P19" s="93">
        <f>'Stat Collation (Hidden)'!F127</f>
        <v>0</v>
      </c>
      <c r="Q19" s="94"/>
      <c r="R19" s="95"/>
      <c r="S19" s="70"/>
      <c r="T19" s="68"/>
    </row>
    <row r="20" spans="2:20" ht="49.95" customHeight="1" thickBot="1" x14ac:dyDescent="0.3">
      <c r="B20" s="54" t="s">
        <v>49</v>
      </c>
      <c r="C20" s="43">
        <f>'Stat Collation (Hidden)'!I99</f>
        <v>0</v>
      </c>
      <c r="D20" s="44">
        <f>'Stat Collation (Hidden)'!I100</f>
        <v>0</v>
      </c>
      <c r="E20" s="43">
        <f>'Stat Collation (Hidden)'!I101</f>
        <v>0</v>
      </c>
      <c r="F20" s="42"/>
      <c r="I20" s="61"/>
      <c r="J20" s="62"/>
      <c r="K20" s="62"/>
      <c r="L20" s="62"/>
      <c r="M20" s="62"/>
      <c r="N20" s="62"/>
      <c r="O20" s="62"/>
      <c r="P20" s="62"/>
      <c r="Q20" s="62"/>
      <c r="R20" s="62"/>
      <c r="S20" s="63"/>
    </row>
    <row r="21" spans="2:20" ht="49.95" customHeight="1" x14ac:dyDescent="0.25"/>
  </sheetData>
  <sheetProtection algorithmName="SHA-512" hashValue="RHBQnOkkyT9SQZ1PTBvju4wVMe4lx1FnXCAoiwJLRtO2Vkr6tQMOrTk60cif1Ju4U1DYM65YiEEBNdon2lEiCg==" saltValue="CFHKzDie+v3fThHOHzm99w==" spinCount="100000" sheet="1" objects="1" scenarios="1" selectLockedCells="1" selectUnlockedCells="1"/>
  <mergeCells count="10">
    <mergeCell ref="B13:F13"/>
    <mergeCell ref="B17:F17"/>
    <mergeCell ref="B8:F8"/>
    <mergeCell ref="J17:R17"/>
    <mergeCell ref="J19:L19"/>
    <mergeCell ref="M19:O19"/>
    <mergeCell ref="P19:R19"/>
    <mergeCell ref="J18:L18"/>
    <mergeCell ref="M18:O18"/>
    <mergeCell ref="P18:R18"/>
  </mergeCells>
  <conditionalFormatting sqref="C9:C11">
    <cfRule type="dataBar" priority="10">
      <dataBar showValue="0">
        <cfvo type="num" val="0"/>
        <cfvo type="num" val="1"/>
        <color rgb="FFFF0000"/>
      </dataBar>
      <extLst>
        <ext xmlns:x14="http://schemas.microsoft.com/office/spreadsheetml/2009/9/main" uri="{B025F937-C7B1-47D3-B67F-A62EFF666E3E}">
          <x14:id>{3BC05E79-9F8B-41E6-9BBA-BDDBBE1D3CBE}</x14:id>
        </ext>
      </extLst>
    </cfRule>
  </conditionalFormatting>
  <conditionalFormatting sqref="D9:D11 D18:D20">
    <cfRule type="dataBar" priority="5">
      <dataBar showValue="0"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{372F51F6-14D5-4027-BAB7-99996608179E}</x14:id>
        </ext>
      </extLst>
    </cfRule>
  </conditionalFormatting>
  <conditionalFormatting sqref="E9:E11 E18:E20">
    <cfRule type="dataBar" priority="4">
      <dataBar showValue="0">
        <cfvo type="num" val="0"/>
        <cfvo type="num" val="1"/>
        <color rgb="FF63C384"/>
      </dataBar>
      <extLst>
        <ext xmlns:x14="http://schemas.microsoft.com/office/spreadsheetml/2009/9/main" uri="{B025F937-C7B1-47D3-B67F-A62EFF666E3E}">
          <x14:id>{DE5EB50B-D563-4C04-9DAA-3545B0ABF314}</x14:id>
        </ext>
      </extLst>
    </cfRule>
  </conditionalFormatting>
  <conditionalFormatting sqref="C14:C15 C18:C20">
    <cfRule type="dataBar" priority="3">
      <dataBar showValue="0">
        <cfvo type="num" val="0"/>
        <cfvo type="num" val="1"/>
        <color rgb="FFFF0000"/>
      </dataBar>
      <extLst>
        <ext xmlns:x14="http://schemas.microsoft.com/office/spreadsheetml/2009/9/main" uri="{B025F937-C7B1-47D3-B67F-A62EFF666E3E}">
          <x14:id>{A1D52111-F6F3-445E-A197-FF9BBA3ECBDD}</x14:id>
        </ext>
      </extLst>
    </cfRule>
  </conditionalFormatting>
  <conditionalFormatting sqref="D14:D15">
    <cfRule type="dataBar" priority="2">
      <dataBar showValue="0"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{0487277F-689E-4CBB-90C0-8673652E2889}</x14:id>
        </ext>
      </extLst>
    </cfRule>
  </conditionalFormatting>
  <conditionalFormatting sqref="E14:E15">
    <cfRule type="dataBar" priority="1">
      <dataBar showValue="0">
        <cfvo type="num" val="0"/>
        <cfvo type="num" val="1"/>
        <color rgb="FF63C384"/>
      </dataBar>
      <extLst>
        <ext xmlns:x14="http://schemas.microsoft.com/office/spreadsheetml/2009/9/main" uri="{B025F937-C7B1-47D3-B67F-A62EFF666E3E}">
          <x14:id>{8333B9C7-ACBC-4C53-9AE2-57C07DE1ACBE}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BC05E79-9F8B-41E6-9BBA-BDDBBE1D3CBE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FF0000"/>
              <x14:negativeFillColor rgb="FFFF0000"/>
              <x14:negativeBorderColor rgb="FFFF0000"/>
              <x14:axisColor rgb="FF000000"/>
            </x14:dataBar>
          </x14:cfRule>
          <xm:sqref>C9:C11</xm:sqref>
        </x14:conditionalFormatting>
        <x14:conditionalFormatting xmlns:xm="http://schemas.microsoft.com/office/excel/2006/main">
          <x14:cfRule type="dataBar" id="{372F51F6-14D5-4027-BAB7-99996608179E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FFB628"/>
              <x14:negativeFillColor rgb="FFFF0000"/>
              <x14:negativeBorderColor rgb="FFFF0000"/>
              <x14:axisColor rgb="FF000000"/>
            </x14:dataBar>
          </x14:cfRule>
          <xm:sqref>D9:D11 D18:D20</xm:sqref>
        </x14:conditionalFormatting>
        <x14:conditionalFormatting xmlns:xm="http://schemas.microsoft.com/office/excel/2006/main">
          <x14:cfRule type="dataBar" id="{DE5EB50B-D563-4C04-9DAA-3545B0ABF314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E9:E11 E18:E20</xm:sqref>
        </x14:conditionalFormatting>
        <x14:conditionalFormatting xmlns:xm="http://schemas.microsoft.com/office/excel/2006/main">
          <x14:cfRule type="dataBar" id="{A1D52111-F6F3-445E-A197-FF9BBA3ECBDD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FF555A"/>
              <x14:negativeFillColor rgb="FFFF0000"/>
              <x14:negativeBorderColor rgb="FFFF0000"/>
              <x14:axisColor rgb="FF000000"/>
            </x14:dataBar>
          </x14:cfRule>
          <xm:sqref>C14:C15 C18:C20</xm:sqref>
        </x14:conditionalFormatting>
        <x14:conditionalFormatting xmlns:xm="http://schemas.microsoft.com/office/excel/2006/main">
          <x14:cfRule type="dataBar" id="{0487277F-689E-4CBB-90C0-8673652E2889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FFB628"/>
              <x14:negativeFillColor rgb="FFFF0000"/>
              <x14:negativeBorderColor rgb="FFFF0000"/>
              <x14:axisColor rgb="FF000000"/>
            </x14:dataBar>
          </x14:cfRule>
          <xm:sqref>D14:D15</xm:sqref>
        </x14:conditionalFormatting>
        <x14:conditionalFormatting xmlns:xm="http://schemas.microsoft.com/office/excel/2006/main">
          <x14:cfRule type="dataBar" id="{8333B9C7-ACBC-4C53-9AE2-57C07DE1ACBE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E14:E15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FE176-8D09-42D3-B42D-88AF1F7711A8}">
  <sheetPr codeName="Sheet3">
    <tabColor rgb="FF021939"/>
  </sheetPr>
  <dimension ref="B1:I29"/>
  <sheetViews>
    <sheetView zoomScale="90" zoomScaleNormal="90" workbookViewId="0">
      <selection activeCell="H7" sqref="H7"/>
    </sheetView>
  </sheetViews>
  <sheetFormatPr defaultColWidth="8.77734375" defaultRowHeight="13.8" x14ac:dyDescent="0.3"/>
  <cols>
    <col min="1" max="1" width="8.77734375" style="119"/>
    <col min="2" max="2" width="87.6640625" style="119" customWidth="1"/>
    <col min="3" max="3" width="87.77734375" style="119" customWidth="1"/>
    <col min="4" max="4" width="14.33203125" style="118" customWidth="1"/>
    <col min="5" max="5" width="53.77734375" style="119" customWidth="1"/>
    <col min="6" max="16384" width="8.77734375" style="119"/>
  </cols>
  <sheetData>
    <row r="1" spans="2:9" ht="49.2" customHeight="1" thickBot="1" x14ac:dyDescent="0.35">
      <c r="B1" s="64" t="s">
        <v>59</v>
      </c>
      <c r="C1" s="64"/>
    </row>
    <row r="2" spans="2:9" ht="14.4" thickBot="1" x14ac:dyDescent="0.35">
      <c r="B2" s="144" t="s">
        <v>4</v>
      </c>
      <c r="C2" s="145"/>
      <c r="D2" s="146"/>
      <c r="E2" s="147"/>
    </row>
    <row r="3" spans="2:9" ht="28.2" thickBot="1" x14ac:dyDescent="0.35">
      <c r="B3" s="148"/>
      <c r="C3" s="112" t="s">
        <v>8</v>
      </c>
      <c r="D3" s="113" t="s">
        <v>15</v>
      </c>
      <c r="E3" s="114" t="s">
        <v>9</v>
      </c>
      <c r="G3" s="149" t="s">
        <v>58</v>
      </c>
      <c r="H3" s="150"/>
      <c r="I3" s="151"/>
    </row>
    <row r="4" spans="2:9" ht="110.4" x14ac:dyDescent="0.3">
      <c r="B4" s="78" t="s">
        <v>64</v>
      </c>
      <c r="C4" s="105" t="s">
        <v>98</v>
      </c>
      <c r="D4" s="108"/>
      <c r="E4" s="65"/>
      <c r="G4" s="152"/>
      <c r="H4" s="153"/>
      <c r="I4" s="154"/>
    </row>
    <row r="5" spans="2:9" ht="97.2" thickBot="1" x14ac:dyDescent="0.35">
      <c r="B5" s="79" t="s">
        <v>34</v>
      </c>
      <c r="C5" s="106" t="s">
        <v>99</v>
      </c>
      <c r="D5" s="109"/>
      <c r="E5" s="66"/>
      <c r="G5" s="133"/>
      <c r="H5" s="134"/>
      <c r="I5" s="135"/>
    </row>
    <row r="6" spans="2:9" ht="55.2" x14ac:dyDescent="0.3">
      <c r="B6" s="79" t="s">
        <v>35</v>
      </c>
      <c r="C6" s="106" t="s">
        <v>100</v>
      </c>
      <c r="D6" s="109"/>
      <c r="E6" s="66"/>
    </row>
    <row r="7" spans="2:9" ht="69" x14ac:dyDescent="0.3">
      <c r="B7" s="79" t="s">
        <v>65</v>
      </c>
      <c r="C7" s="106" t="s">
        <v>101</v>
      </c>
      <c r="D7" s="109"/>
      <c r="E7" s="66"/>
    </row>
    <row r="8" spans="2:9" ht="69" x14ac:dyDescent="0.3">
      <c r="B8" s="79" t="s">
        <v>66</v>
      </c>
      <c r="C8" s="106" t="s">
        <v>102</v>
      </c>
      <c r="D8" s="109"/>
      <c r="E8" s="66"/>
    </row>
    <row r="9" spans="2:9" ht="69" x14ac:dyDescent="0.3">
      <c r="B9" s="79" t="s">
        <v>67</v>
      </c>
      <c r="C9" s="106" t="s">
        <v>103</v>
      </c>
      <c r="D9" s="109"/>
      <c r="E9" s="66"/>
    </row>
    <row r="10" spans="2:9" ht="69.599999999999994" thickBot="1" x14ac:dyDescent="0.35">
      <c r="B10" s="80" t="s">
        <v>68</v>
      </c>
      <c r="C10" s="107" t="s">
        <v>104</v>
      </c>
      <c r="D10" s="110"/>
      <c r="E10" s="67"/>
    </row>
    <row r="11" spans="2:9" ht="14.4" thickBot="1" x14ac:dyDescent="0.35"/>
    <row r="12" spans="2:9" ht="14.4" thickBot="1" x14ac:dyDescent="0.35">
      <c r="B12" s="144" t="s">
        <v>43</v>
      </c>
      <c r="C12" s="145"/>
      <c r="D12" s="146"/>
      <c r="E12" s="147"/>
    </row>
    <row r="13" spans="2:9" ht="28.2" thickBot="1" x14ac:dyDescent="0.35">
      <c r="B13" s="136"/>
      <c r="C13" s="112" t="s">
        <v>8</v>
      </c>
      <c r="D13" s="113" t="s">
        <v>15</v>
      </c>
      <c r="E13" s="114" t="s">
        <v>9</v>
      </c>
    </row>
    <row r="14" spans="2:9" ht="55.2" x14ac:dyDescent="0.3">
      <c r="B14" s="78" t="s">
        <v>69</v>
      </c>
      <c r="C14" s="105" t="s">
        <v>106</v>
      </c>
      <c r="D14" s="111"/>
      <c r="E14" s="65"/>
    </row>
    <row r="15" spans="2:9" ht="69" x14ac:dyDescent="0.3">
      <c r="B15" s="79" t="s">
        <v>70</v>
      </c>
      <c r="C15" s="106" t="s">
        <v>105</v>
      </c>
      <c r="D15" s="109"/>
      <c r="E15" s="66"/>
    </row>
    <row r="16" spans="2:9" ht="82.8" x14ac:dyDescent="0.3">
      <c r="B16" s="79" t="s">
        <v>71</v>
      </c>
      <c r="C16" s="106" t="s">
        <v>107</v>
      </c>
      <c r="D16" s="109"/>
      <c r="E16" s="66"/>
    </row>
    <row r="17" spans="2:5" ht="82.8" x14ac:dyDescent="0.3">
      <c r="B17" s="79" t="s">
        <v>73</v>
      </c>
      <c r="C17" s="106" t="s">
        <v>108</v>
      </c>
      <c r="D17" s="109"/>
      <c r="E17" s="66"/>
    </row>
    <row r="18" spans="2:5" ht="110.4" x14ac:dyDescent="0.3">
      <c r="B18" s="79" t="s">
        <v>36</v>
      </c>
      <c r="C18" s="106" t="s">
        <v>111</v>
      </c>
      <c r="D18" s="109"/>
      <c r="E18" s="66"/>
    </row>
    <row r="19" spans="2:5" ht="138" x14ac:dyDescent="0.3">
      <c r="B19" s="79" t="s">
        <v>72</v>
      </c>
      <c r="C19" s="106" t="s">
        <v>109</v>
      </c>
      <c r="D19" s="109"/>
      <c r="E19" s="66"/>
    </row>
    <row r="20" spans="2:5" ht="69.599999999999994" thickBot="1" x14ac:dyDescent="0.35">
      <c r="B20" s="81" t="s">
        <v>37</v>
      </c>
      <c r="C20" s="107" t="s">
        <v>110</v>
      </c>
      <c r="D20" s="110"/>
      <c r="E20" s="67"/>
    </row>
    <row r="21" spans="2:5" ht="14.4" thickBot="1" x14ac:dyDescent="0.35"/>
    <row r="22" spans="2:5" ht="14.4" thickBot="1" x14ac:dyDescent="0.35">
      <c r="B22" s="144" t="s">
        <v>44</v>
      </c>
      <c r="C22" s="145"/>
      <c r="D22" s="146"/>
      <c r="E22" s="147"/>
    </row>
    <row r="23" spans="2:5" ht="28.2" thickBot="1" x14ac:dyDescent="0.35">
      <c r="B23" s="136"/>
      <c r="C23" s="112" t="s">
        <v>8</v>
      </c>
      <c r="D23" s="113" t="s">
        <v>15</v>
      </c>
      <c r="E23" s="114" t="s">
        <v>9</v>
      </c>
    </row>
    <row r="24" spans="2:5" ht="69" x14ac:dyDescent="0.3">
      <c r="B24" s="78" t="s">
        <v>38</v>
      </c>
      <c r="C24" s="105" t="s">
        <v>113</v>
      </c>
      <c r="D24" s="111"/>
      <c r="E24" s="65"/>
    </row>
    <row r="25" spans="2:5" ht="69" x14ac:dyDescent="0.3">
      <c r="B25" s="79" t="s">
        <v>74</v>
      </c>
      <c r="C25" s="106" t="s">
        <v>112</v>
      </c>
      <c r="D25" s="109"/>
      <c r="E25" s="66"/>
    </row>
    <row r="26" spans="2:5" ht="82.8" x14ac:dyDescent="0.3">
      <c r="B26" s="79" t="s">
        <v>75</v>
      </c>
      <c r="C26" s="106" t="s">
        <v>114</v>
      </c>
      <c r="D26" s="109"/>
      <c r="E26" s="66"/>
    </row>
    <row r="27" spans="2:5" ht="138" x14ac:dyDescent="0.3">
      <c r="B27" s="79" t="s">
        <v>76</v>
      </c>
      <c r="C27" s="106" t="s">
        <v>115</v>
      </c>
      <c r="D27" s="109"/>
      <c r="E27" s="66"/>
    </row>
    <row r="28" spans="2:5" ht="82.8" x14ac:dyDescent="0.3">
      <c r="B28" s="79" t="s">
        <v>51</v>
      </c>
      <c r="C28" s="106" t="s">
        <v>116</v>
      </c>
      <c r="D28" s="109"/>
      <c r="E28" s="66"/>
    </row>
    <row r="29" spans="2:5" ht="55.8" thickBot="1" x14ac:dyDescent="0.35">
      <c r="B29" s="80" t="s">
        <v>77</v>
      </c>
      <c r="C29" s="107" t="s">
        <v>117</v>
      </c>
      <c r="D29" s="110"/>
      <c r="E29" s="67"/>
    </row>
  </sheetData>
  <mergeCells count="1">
    <mergeCell ref="G3:I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2F154770-CBAD-4030-87DE-5B5DC87AC66C}">
            <xm:f>NOT(ISERROR(SEARCH('Stat Collation (Hidden)'!$B$3,D4)))</xm:f>
            <xm:f>'Stat Collation (Hidden)'!$B$3</xm:f>
            <x14:dxf>
              <font>
                <b/>
                <i val="0"/>
                <color theme="0"/>
              </font>
              <fill>
                <patternFill>
                  <bgColor rgb="FF92D050"/>
                </patternFill>
              </fill>
            </x14:dxf>
          </x14:cfRule>
          <x14:cfRule type="containsText" priority="2" operator="containsText" id="{F4BF8C84-2080-402D-9018-6177D386C215}">
            <xm:f>NOT(ISERROR(SEARCH('Stat Collation (Hidden)'!$B$2,D4)))</xm:f>
            <xm:f>'Stat Collation (Hidden)'!$B$2</xm:f>
            <x14:dxf>
              <font>
                <b/>
                <i val="0"/>
                <color theme="0"/>
              </font>
              <fill>
                <patternFill>
                  <bgColor rgb="FFFFC000"/>
                </patternFill>
              </fill>
            </x14:dxf>
          </x14:cfRule>
          <x14:cfRule type="containsText" priority="3" operator="containsText" id="{413588F2-8C48-4B24-9E09-917E35180149}">
            <xm:f>NOT(ISERROR(SEARCH('Stat Collation (Hidden)'!$B$1,D4)))</xm:f>
            <xm:f>'Stat Collation (Hidden)'!$B$1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D4:D10 D14:D20 D24:D29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286B0C-09FD-4934-A91B-49FD3A8F8F6D}">
          <x14:formula1>
            <xm:f>'Stat Collation (Hidden)'!$B$1:$B$3</xm:f>
          </x14:formula1>
          <xm:sqref>D4:D10 D14:D20 D24:D29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BB898-0BE5-44A8-9E29-E811E5119499}">
  <sheetPr codeName="Sheet4">
    <tabColor rgb="FF053270"/>
  </sheetPr>
  <dimension ref="B1:I17"/>
  <sheetViews>
    <sheetView topLeftCell="A9" zoomScale="90" zoomScaleNormal="90" workbookViewId="0">
      <selection activeCell="B10" sqref="B10"/>
    </sheetView>
  </sheetViews>
  <sheetFormatPr defaultColWidth="8.77734375" defaultRowHeight="13.8" x14ac:dyDescent="0.3"/>
  <cols>
    <col min="1" max="1" width="8.77734375" style="119"/>
    <col min="2" max="2" width="87.6640625" style="119" customWidth="1"/>
    <col min="3" max="3" width="87.77734375" style="119" customWidth="1"/>
    <col min="4" max="4" width="14.33203125" style="118" customWidth="1"/>
    <col min="5" max="5" width="53.77734375" style="119" customWidth="1"/>
    <col min="6" max="16384" width="8.77734375" style="119"/>
  </cols>
  <sheetData>
    <row r="1" spans="2:9" ht="45.45" customHeight="1" thickBot="1" x14ac:dyDescent="0.35">
      <c r="B1" s="64" t="s">
        <v>50</v>
      </c>
      <c r="C1" s="64"/>
    </row>
    <row r="2" spans="2:9" ht="14.4" thickBot="1" x14ac:dyDescent="0.35">
      <c r="B2" s="138" t="s">
        <v>45</v>
      </c>
      <c r="C2" s="139"/>
      <c r="D2" s="140"/>
      <c r="E2" s="141"/>
    </row>
    <row r="3" spans="2:9" ht="28.2" thickBot="1" x14ac:dyDescent="0.35">
      <c r="B3" s="156" t="s">
        <v>118</v>
      </c>
      <c r="C3" s="112" t="s">
        <v>8</v>
      </c>
      <c r="D3" s="113" t="s">
        <v>15</v>
      </c>
      <c r="E3" s="114" t="s">
        <v>9</v>
      </c>
    </row>
    <row r="4" spans="2:9" ht="82.8" x14ac:dyDescent="0.3">
      <c r="B4" s="78" t="s">
        <v>78</v>
      </c>
      <c r="C4" s="105" t="s">
        <v>119</v>
      </c>
      <c r="D4" s="111"/>
      <c r="E4" s="65"/>
    </row>
    <row r="5" spans="2:9" ht="82.8" x14ac:dyDescent="0.3">
      <c r="B5" s="79" t="s">
        <v>79</v>
      </c>
      <c r="C5" s="106" t="s">
        <v>120</v>
      </c>
      <c r="D5" s="109"/>
      <c r="E5" s="66"/>
    </row>
    <row r="6" spans="2:9" ht="110.4" x14ac:dyDescent="0.3">
      <c r="B6" s="79" t="s">
        <v>80</v>
      </c>
      <c r="C6" s="106" t="s">
        <v>121</v>
      </c>
      <c r="D6" s="109"/>
      <c r="E6" s="66"/>
    </row>
    <row r="7" spans="2:9" ht="41.4" x14ac:dyDescent="0.3">
      <c r="B7" s="79" t="s">
        <v>81</v>
      </c>
      <c r="C7" s="106" t="s">
        <v>122</v>
      </c>
      <c r="D7" s="109"/>
      <c r="E7" s="66"/>
    </row>
    <row r="8" spans="2:9" ht="97.2" thickBot="1" x14ac:dyDescent="0.35">
      <c r="B8" s="80" t="s">
        <v>52</v>
      </c>
      <c r="C8" s="107" t="s">
        <v>123</v>
      </c>
      <c r="D8" s="110"/>
      <c r="E8" s="67"/>
    </row>
    <row r="9" spans="2:9" ht="14.4" thickBot="1" x14ac:dyDescent="0.35"/>
    <row r="10" spans="2:9" ht="14.4" thickBot="1" x14ac:dyDescent="0.35">
      <c r="B10" s="138" t="s">
        <v>46</v>
      </c>
      <c r="C10" s="139"/>
      <c r="D10" s="142"/>
      <c r="E10" s="143"/>
    </row>
    <row r="11" spans="2:9" ht="28.2" thickBot="1" x14ac:dyDescent="0.35">
      <c r="B11" s="156" t="s">
        <v>118</v>
      </c>
      <c r="C11" s="112" t="s">
        <v>8</v>
      </c>
      <c r="D11" s="113" t="s">
        <v>15</v>
      </c>
      <c r="E11" s="114" t="s">
        <v>9</v>
      </c>
      <c r="G11" s="149" t="s">
        <v>58</v>
      </c>
      <c r="H11" s="150"/>
      <c r="I11" s="151"/>
    </row>
    <row r="12" spans="2:9" ht="110.4" x14ac:dyDescent="0.3">
      <c r="B12" s="75" t="s">
        <v>82</v>
      </c>
      <c r="C12" s="115" t="s">
        <v>124</v>
      </c>
      <c r="D12" s="111"/>
      <c r="E12" s="65"/>
      <c r="G12" s="152"/>
      <c r="H12" s="153"/>
      <c r="I12" s="154"/>
    </row>
    <row r="13" spans="2:9" ht="124.8" thickBot="1" x14ac:dyDescent="0.35">
      <c r="B13" s="76" t="s">
        <v>83</v>
      </c>
      <c r="C13" s="116" t="s">
        <v>125</v>
      </c>
      <c r="D13" s="109"/>
      <c r="E13" s="66"/>
      <c r="G13" s="133"/>
      <c r="H13" s="134"/>
      <c r="I13" s="135"/>
    </row>
    <row r="14" spans="2:9" ht="82.8" x14ac:dyDescent="0.3">
      <c r="B14" s="76" t="s">
        <v>84</v>
      </c>
      <c r="C14" s="116" t="s">
        <v>126</v>
      </c>
      <c r="D14" s="109"/>
      <c r="E14" s="66"/>
    </row>
    <row r="15" spans="2:9" ht="69" x14ac:dyDescent="0.3">
      <c r="B15" s="76" t="s">
        <v>53</v>
      </c>
      <c r="C15" s="116" t="s">
        <v>127</v>
      </c>
      <c r="D15" s="109"/>
      <c r="E15" s="66"/>
    </row>
    <row r="16" spans="2:9" ht="82.8" x14ac:dyDescent="0.3">
      <c r="B16" s="76" t="s">
        <v>85</v>
      </c>
      <c r="C16" s="116" t="s">
        <v>128</v>
      </c>
      <c r="D16" s="109"/>
      <c r="E16" s="66"/>
    </row>
    <row r="17" spans="2:5" ht="97.2" thickBot="1" x14ac:dyDescent="0.35">
      <c r="B17" s="77" t="s">
        <v>54</v>
      </c>
      <c r="C17" s="117" t="s">
        <v>129</v>
      </c>
      <c r="D17" s="110"/>
      <c r="E17" s="67"/>
    </row>
  </sheetData>
  <mergeCells count="1">
    <mergeCell ref="G11:I11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27F34AC8-97DA-4A71-9606-F95A682811EC}">
            <xm:f>NOT(ISERROR(SEARCH('Stat Collation (Hidden)'!$B$3,D4)))</xm:f>
            <xm:f>'Stat Collation (Hidden)'!$B$3</xm:f>
            <x14:dxf>
              <font>
                <b/>
                <i val="0"/>
                <color theme="0"/>
              </font>
              <fill>
                <patternFill>
                  <bgColor rgb="FF92D050"/>
                </patternFill>
              </fill>
            </x14:dxf>
          </x14:cfRule>
          <x14:cfRule type="containsText" priority="2" operator="containsText" id="{00E285C2-1AB9-4C7D-AA5F-A9C84E2C9505}">
            <xm:f>NOT(ISERROR(SEARCH('Stat Collation (Hidden)'!$B$2,D4)))</xm:f>
            <xm:f>'Stat Collation (Hidden)'!$B$2</xm:f>
            <x14:dxf>
              <font>
                <b/>
                <i val="0"/>
                <color theme="0"/>
              </font>
              <fill>
                <patternFill>
                  <bgColor rgb="FFFFC000"/>
                </patternFill>
              </fill>
            </x14:dxf>
          </x14:cfRule>
          <x14:cfRule type="containsText" priority="3" operator="containsText" id="{C19BC520-1B69-4C8D-AEB2-3373A99D13E4}">
            <xm:f>NOT(ISERROR(SEARCH('Stat Collation (Hidden)'!$B$1,D4)))</xm:f>
            <xm:f>'Stat Collation (Hidden)'!$B$1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D4:D8 D12:D17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2178222-1DF3-47CA-B330-FE82443D8E13}">
          <x14:formula1>
            <xm:f>'Stat Collation (Hidden)'!$B$1:$B$3</xm:f>
          </x14:formula1>
          <xm:sqref>D4:D8 D12:D17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EB657-4652-4C5F-9882-DABA7849D00A}">
  <sheetPr codeName="Sheet5">
    <tabColor rgb="FF27AB92"/>
  </sheetPr>
  <dimension ref="B1:I27"/>
  <sheetViews>
    <sheetView tabSelected="1" topLeftCell="A34" zoomScale="90" zoomScaleNormal="90" workbookViewId="0">
      <selection activeCell="C27" sqref="C27"/>
    </sheetView>
  </sheetViews>
  <sheetFormatPr defaultColWidth="8.77734375" defaultRowHeight="13.8" x14ac:dyDescent="0.3"/>
  <cols>
    <col min="1" max="1" width="8.77734375" style="119"/>
    <col min="2" max="2" width="87.6640625" style="119" customWidth="1"/>
    <col min="3" max="3" width="87.77734375" style="119" customWidth="1"/>
    <col min="4" max="4" width="14.33203125" style="118" customWidth="1"/>
    <col min="5" max="5" width="53.77734375" style="119" customWidth="1"/>
    <col min="6" max="16384" width="8.77734375" style="119"/>
  </cols>
  <sheetData>
    <row r="1" spans="2:9" ht="48.45" customHeight="1" thickBot="1" x14ac:dyDescent="0.35">
      <c r="B1" s="64" t="s">
        <v>18</v>
      </c>
      <c r="C1" s="64"/>
    </row>
    <row r="2" spans="2:9" ht="14.4" thickBot="1" x14ac:dyDescent="0.35">
      <c r="B2" s="120" t="s">
        <v>12</v>
      </c>
      <c r="C2" s="121"/>
      <c r="D2" s="122"/>
      <c r="E2" s="123"/>
      <c r="G2" s="124"/>
      <c r="H2" s="125"/>
      <c r="I2" s="126"/>
    </row>
    <row r="3" spans="2:9" ht="28.2" thickBot="1" x14ac:dyDescent="0.35">
      <c r="B3" s="155" t="s">
        <v>118</v>
      </c>
      <c r="C3" s="127" t="s">
        <v>8</v>
      </c>
      <c r="D3" s="128" t="s">
        <v>15</v>
      </c>
      <c r="E3" s="129" t="s">
        <v>9</v>
      </c>
      <c r="G3" s="130" t="s">
        <v>58</v>
      </c>
      <c r="H3" s="131"/>
      <c r="I3" s="132"/>
    </row>
    <row r="4" spans="2:9" ht="201" customHeight="1" thickBot="1" x14ac:dyDescent="0.35">
      <c r="B4" s="78" t="s">
        <v>97</v>
      </c>
      <c r="C4" s="105" t="s">
        <v>130</v>
      </c>
      <c r="D4" s="111"/>
      <c r="E4" s="65"/>
      <c r="G4" s="133"/>
      <c r="H4" s="134"/>
      <c r="I4" s="135"/>
    </row>
    <row r="5" spans="2:9" ht="82.8" x14ac:dyDescent="0.3">
      <c r="B5" s="79" t="s">
        <v>39</v>
      </c>
      <c r="C5" s="106" t="s">
        <v>131</v>
      </c>
      <c r="D5" s="109"/>
      <c r="E5" s="66"/>
    </row>
    <row r="6" spans="2:9" ht="55.8" thickBot="1" x14ac:dyDescent="0.35">
      <c r="B6" s="80" t="s">
        <v>55</v>
      </c>
      <c r="C6" s="107" t="s">
        <v>132</v>
      </c>
      <c r="D6" s="110"/>
      <c r="E6" s="67"/>
    </row>
    <row r="7" spans="2:9" ht="14.4" thickBot="1" x14ac:dyDescent="0.35"/>
    <row r="8" spans="2:9" ht="14.4" thickBot="1" x14ac:dyDescent="0.35">
      <c r="B8" s="120" t="s">
        <v>48</v>
      </c>
      <c r="C8" s="121"/>
      <c r="D8" s="122"/>
      <c r="E8" s="123"/>
    </row>
    <row r="9" spans="2:9" ht="28.2" thickBot="1" x14ac:dyDescent="0.35">
      <c r="B9" s="136"/>
      <c r="C9" s="137" t="s">
        <v>8</v>
      </c>
      <c r="D9" s="113" t="s">
        <v>15</v>
      </c>
      <c r="E9" s="114" t="s">
        <v>9</v>
      </c>
    </row>
    <row r="10" spans="2:9" ht="82.8" x14ac:dyDescent="0.3">
      <c r="B10" s="78" t="s">
        <v>87</v>
      </c>
      <c r="C10" s="105" t="s">
        <v>133</v>
      </c>
      <c r="D10" s="111"/>
      <c r="E10" s="65"/>
    </row>
    <row r="11" spans="2:9" ht="124.2" x14ac:dyDescent="0.3">
      <c r="B11" s="82" t="s">
        <v>86</v>
      </c>
      <c r="C11" s="106" t="s">
        <v>134</v>
      </c>
      <c r="D11" s="109"/>
      <c r="E11" s="66"/>
    </row>
    <row r="12" spans="2:9" ht="69" x14ac:dyDescent="0.3">
      <c r="B12" s="82" t="s">
        <v>88</v>
      </c>
      <c r="C12" s="106" t="s">
        <v>135</v>
      </c>
      <c r="D12" s="109"/>
      <c r="E12" s="66"/>
    </row>
    <row r="13" spans="2:9" ht="82.8" x14ac:dyDescent="0.3">
      <c r="B13" s="79" t="s">
        <v>96</v>
      </c>
      <c r="C13" s="106" t="s">
        <v>136</v>
      </c>
      <c r="D13" s="109"/>
      <c r="E13" s="66"/>
    </row>
    <row r="14" spans="2:9" ht="55.2" x14ac:dyDescent="0.3">
      <c r="B14" s="79" t="s">
        <v>89</v>
      </c>
      <c r="C14" s="106" t="s">
        <v>137</v>
      </c>
      <c r="D14" s="109"/>
      <c r="E14" s="66"/>
    </row>
    <row r="15" spans="2:9" ht="55.2" x14ac:dyDescent="0.3">
      <c r="B15" s="79" t="s">
        <v>90</v>
      </c>
      <c r="C15" s="106" t="s">
        <v>138</v>
      </c>
      <c r="D15" s="109"/>
      <c r="E15" s="66"/>
    </row>
    <row r="16" spans="2:9" ht="83.4" thickBot="1" x14ac:dyDescent="0.35">
      <c r="B16" s="80" t="s">
        <v>40</v>
      </c>
      <c r="C16" s="107" t="s">
        <v>139</v>
      </c>
      <c r="D16" s="110"/>
      <c r="E16" s="67"/>
    </row>
    <row r="17" spans="2:5" ht="14.4" thickBot="1" x14ac:dyDescent="0.35"/>
    <row r="18" spans="2:5" ht="14.4" thickBot="1" x14ac:dyDescent="0.35">
      <c r="B18" s="120" t="s">
        <v>49</v>
      </c>
      <c r="C18" s="121"/>
      <c r="D18" s="122"/>
      <c r="E18" s="123"/>
    </row>
    <row r="19" spans="2:5" ht="28.2" thickBot="1" x14ac:dyDescent="0.35">
      <c r="B19" s="136"/>
      <c r="C19" s="137" t="s">
        <v>8</v>
      </c>
      <c r="D19" s="113" t="s">
        <v>15</v>
      </c>
      <c r="E19" s="114" t="s">
        <v>9</v>
      </c>
    </row>
    <row r="20" spans="2:5" ht="82.8" x14ac:dyDescent="0.3">
      <c r="B20" s="78" t="s">
        <v>56</v>
      </c>
      <c r="C20" s="105" t="s">
        <v>140</v>
      </c>
      <c r="D20" s="111"/>
      <c r="E20" s="65"/>
    </row>
    <row r="21" spans="2:5" ht="96.6" x14ac:dyDescent="0.3">
      <c r="B21" s="79" t="s">
        <v>91</v>
      </c>
      <c r="C21" s="106" t="s">
        <v>141</v>
      </c>
      <c r="D21" s="109"/>
      <c r="E21" s="66"/>
    </row>
    <row r="22" spans="2:5" ht="82.8" x14ac:dyDescent="0.3">
      <c r="B22" s="79" t="s">
        <v>92</v>
      </c>
      <c r="C22" s="106" t="s">
        <v>142</v>
      </c>
      <c r="D22" s="109"/>
      <c r="E22" s="66"/>
    </row>
    <row r="23" spans="2:5" ht="96.6" x14ac:dyDescent="0.3">
      <c r="B23" s="79" t="s">
        <v>93</v>
      </c>
      <c r="C23" s="106" t="s">
        <v>143</v>
      </c>
      <c r="D23" s="109"/>
      <c r="E23" s="66"/>
    </row>
    <row r="24" spans="2:5" ht="55.2" x14ac:dyDescent="0.3">
      <c r="B24" s="79" t="s">
        <v>94</v>
      </c>
      <c r="C24" s="106" t="s">
        <v>144</v>
      </c>
      <c r="D24" s="109"/>
      <c r="E24" s="66"/>
    </row>
    <row r="25" spans="2:5" ht="41.4" x14ac:dyDescent="0.3">
      <c r="B25" s="79" t="s">
        <v>95</v>
      </c>
      <c r="C25" s="106" t="s">
        <v>145</v>
      </c>
      <c r="D25" s="109"/>
      <c r="E25" s="66"/>
    </row>
    <row r="26" spans="2:5" ht="96.6" x14ac:dyDescent="0.3">
      <c r="B26" s="79" t="s">
        <v>57</v>
      </c>
      <c r="C26" s="106" t="s">
        <v>147</v>
      </c>
      <c r="D26" s="109"/>
      <c r="E26" s="66"/>
    </row>
    <row r="27" spans="2:5" ht="83.4" thickBot="1" x14ac:dyDescent="0.35">
      <c r="B27" s="80" t="s">
        <v>41</v>
      </c>
      <c r="C27" s="107" t="s">
        <v>146</v>
      </c>
      <c r="D27" s="110"/>
      <c r="E27" s="67"/>
    </row>
  </sheetData>
  <dataConsolidate/>
  <mergeCells count="1">
    <mergeCell ref="G3:I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DBD5D36D-C92B-432E-9EE1-F8CE6463CE3A}">
            <xm:f>NOT(ISERROR(SEARCH('Stat Collation (Hidden)'!$B$3,D4)))</xm:f>
            <xm:f>'Stat Collation (Hidden)'!$B$3</xm:f>
            <x14:dxf>
              <font>
                <b/>
                <i val="0"/>
                <color theme="0"/>
              </font>
              <fill>
                <patternFill>
                  <bgColor rgb="FF92D050"/>
                </patternFill>
              </fill>
            </x14:dxf>
          </x14:cfRule>
          <x14:cfRule type="containsText" priority="2" operator="containsText" id="{3B4E4241-EA32-4C3C-AB37-D332352A1671}">
            <xm:f>NOT(ISERROR(SEARCH('Stat Collation (Hidden)'!$B$2,D4)))</xm:f>
            <xm:f>'Stat Collation (Hidden)'!$B$2</xm:f>
            <x14:dxf>
              <font>
                <b/>
                <i val="0"/>
                <color theme="0"/>
              </font>
              <fill>
                <patternFill>
                  <bgColor rgb="FFFFC000"/>
                </patternFill>
              </fill>
            </x14:dxf>
          </x14:cfRule>
          <x14:cfRule type="containsText" priority="3" operator="containsText" id="{A47C447D-DB59-4072-9451-75B3E93C8910}">
            <xm:f>NOT(ISERROR(SEARCH('Stat Collation (Hidden)'!$B$1,D4)))</xm:f>
            <xm:f>'Stat Collation (Hidden)'!$B$1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D4:D6 D20:D27 D10:D16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7067DF7-BDBF-4866-9BCE-CB05A55AA483}">
          <x14:formula1>
            <xm:f>'Stat Collation (Hidden)'!$B$1:$B$3</xm:f>
          </x14:formula1>
          <xm:sqref>D4:D6 D10:D16 D20:D27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99832-E6D8-4CCB-BAB9-C2C346E557E6}">
  <sheetPr codeName="Sheet2"/>
  <dimension ref="B1:I127"/>
  <sheetViews>
    <sheetView zoomScale="80" zoomScaleNormal="80" workbookViewId="0">
      <selection activeCell="F11" sqref="F11 F22 F33 F46 F58 F72 F85 F99"/>
    </sheetView>
  </sheetViews>
  <sheetFormatPr defaultRowHeight="14.4" x14ac:dyDescent="0.3"/>
  <cols>
    <col min="1" max="1" width="3.33203125" customWidth="1"/>
    <col min="2" max="2" width="40.21875" style="5" bestFit="1" customWidth="1"/>
    <col min="3" max="3" width="28.21875" bestFit="1" customWidth="1"/>
    <col min="4" max="4" width="4.6640625" customWidth="1"/>
    <col min="5" max="5" width="28.21875" bestFit="1" customWidth="1"/>
    <col min="8" max="8" width="11.44140625" bestFit="1" customWidth="1"/>
  </cols>
  <sheetData>
    <row r="1" spans="2:9" x14ac:dyDescent="0.3">
      <c r="B1" s="1" t="s">
        <v>1</v>
      </c>
      <c r="C1" s="1">
        <v>1</v>
      </c>
    </row>
    <row r="2" spans="2:9" x14ac:dyDescent="0.3">
      <c r="B2" s="1" t="s">
        <v>2</v>
      </c>
      <c r="C2" s="1">
        <v>2</v>
      </c>
    </row>
    <row r="3" spans="2:9" x14ac:dyDescent="0.3">
      <c r="B3" s="1" t="s">
        <v>16</v>
      </c>
      <c r="C3" s="1">
        <v>3</v>
      </c>
    </row>
    <row r="6" spans="2:9" x14ac:dyDescent="0.3">
      <c r="B6" s="4" t="s">
        <v>0</v>
      </c>
      <c r="C6" s="3"/>
    </row>
    <row r="8" spans="2:9" ht="28.8" thickBot="1" x14ac:dyDescent="0.35">
      <c r="B8" s="8" t="s">
        <v>4</v>
      </c>
    </row>
    <row r="9" spans="2:9" ht="15" thickBot="1" x14ac:dyDescent="0.35">
      <c r="B9" s="6" t="s">
        <v>7</v>
      </c>
      <c r="C9" s="2" t="s">
        <v>19</v>
      </c>
      <c r="E9" s="10" t="s">
        <v>25</v>
      </c>
      <c r="F9" s="11"/>
      <c r="G9" s="11"/>
      <c r="H9" s="11"/>
      <c r="I9" s="12"/>
    </row>
    <row r="10" spans="2:9" x14ac:dyDescent="0.3">
      <c r="B10" s="7">
        <v>1</v>
      </c>
      <c r="C10" s="1">
        <f>'Culture &amp; Will'!D4</f>
        <v>0</v>
      </c>
      <c r="E10" s="13"/>
      <c r="F10" s="14" t="s">
        <v>20</v>
      </c>
      <c r="G10" s="14" t="s">
        <v>21</v>
      </c>
      <c r="H10" s="14" t="s">
        <v>24</v>
      </c>
      <c r="I10" s="15" t="s">
        <v>23</v>
      </c>
    </row>
    <row r="11" spans="2:9" x14ac:dyDescent="0.3">
      <c r="B11" s="7">
        <v>2</v>
      </c>
      <c r="C11" s="1">
        <f>'Culture &amp; Will'!D5</f>
        <v>0</v>
      </c>
      <c r="E11" s="16" t="s">
        <v>1</v>
      </c>
      <c r="F11" s="1">
        <f>COUNTIF($C$10:$C$16,E11)</f>
        <v>0</v>
      </c>
      <c r="G11" s="1">
        <v>1</v>
      </c>
      <c r="H11" s="1">
        <f>F11*G11</f>
        <v>0</v>
      </c>
      <c r="I11" s="17">
        <f>H11/$F$14</f>
        <v>0</v>
      </c>
    </row>
    <row r="12" spans="2:9" x14ac:dyDescent="0.3">
      <c r="B12" s="7">
        <v>3</v>
      </c>
      <c r="C12" s="1">
        <f>'Culture &amp; Will'!D6</f>
        <v>0</v>
      </c>
      <c r="E12" s="16" t="s">
        <v>2</v>
      </c>
      <c r="F12" s="1">
        <f t="shared" ref="F12:F13" si="0">COUNTIF($C$10:$C$16,E12)</f>
        <v>0</v>
      </c>
      <c r="G12" s="1">
        <v>2</v>
      </c>
      <c r="H12" s="1">
        <f t="shared" ref="H12:H13" si="1">F12*G12</f>
        <v>0</v>
      </c>
      <c r="I12" s="17">
        <f t="shared" ref="I12:I13" si="2">H12/$F$14</f>
        <v>0</v>
      </c>
    </row>
    <row r="13" spans="2:9" x14ac:dyDescent="0.3">
      <c r="B13" s="7">
        <v>4</v>
      </c>
      <c r="C13" s="1">
        <f>'Culture &amp; Will'!D7</f>
        <v>0</v>
      </c>
      <c r="E13" s="16" t="s">
        <v>16</v>
      </c>
      <c r="F13" s="1">
        <f t="shared" si="0"/>
        <v>0</v>
      </c>
      <c r="G13" s="1">
        <v>3</v>
      </c>
      <c r="H13" s="1">
        <f t="shared" si="1"/>
        <v>0</v>
      </c>
      <c r="I13" s="17">
        <f t="shared" si="2"/>
        <v>0</v>
      </c>
    </row>
    <row r="14" spans="2:9" ht="15" thickBot="1" x14ac:dyDescent="0.35">
      <c r="B14" s="7">
        <v>5</v>
      </c>
      <c r="C14" s="1">
        <f>'Culture &amp; Will'!D8</f>
        <v>0</v>
      </c>
      <c r="E14" s="18" t="s">
        <v>22</v>
      </c>
      <c r="F14" s="19">
        <v>21</v>
      </c>
      <c r="G14" s="19"/>
      <c r="H14" s="19">
        <f>H11+H12+H13</f>
        <v>0</v>
      </c>
      <c r="I14" s="20">
        <f>I11+I12+I13</f>
        <v>0</v>
      </c>
    </row>
    <row r="15" spans="2:9" ht="15" thickBot="1" x14ac:dyDescent="0.35">
      <c r="B15" s="7">
        <v>6</v>
      </c>
      <c r="C15" s="1">
        <f>'Culture &amp; Will'!D9</f>
        <v>0</v>
      </c>
    </row>
    <row r="16" spans="2:9" ht="15" thickBot="1" x14ac:dyDescent="0.35">
      <c r="B16" s="7">
        <v>7</v>
      </c>
      <c r="C16" s="1">
        <f>'Culture &amp; Will'!D10</f>
        <v>0</v>
      </c>
      <c r="E16" s="27" t="s">
        <v>26</v>
      </c>
      <c r="F16" s="11"/>
      <c r="G16" s="11"/>
      <c r="H16" s="12"/>
      <c r="I16" s="28"/>
    </row>
    <row r="17" spans="2:9" x14ac:dyDescent="0.3">
      <c r="E17" s="13" t="s">
        <v>29</v>
      </c>
      <c r="F17" s="14" t="s">
        <v>22</v>
      </c>
      <c r="G17" s="14" t="s">
        <v>27</v>
      </c>
      <c r="H17" s="26" t="s">
        <v>28</v>
      </c>
      <c r="I17" s="28"/>
    </row>
    <row r="18" spans="2:9" ht="15" thickBot="1" x14ac:dyDescent="0.35">
      <c r="E18" s="24">
        <v>0.5</v>
      </c>
      <c r="F18" s="25">
        <v>0.5</v>
      </c>
      <c r="G18" s="25">
        <f>$I$14/2</f>
        <v>0</v>
      </c>
      <c r="H18" s="29">
        <f>$F$18-$G$18</f>
        <v>0.5</v>
      </c>
      <c r="I18" s="28"/>
    </row>
    <row r="19" spans="2:9" ht="29.4" thickBot="1" x14ac:dyDescent="0.35">
      <c r="B19" s="5" t="s">
        <v>5</v>
      </c>
    </row>
    <row r="20" spans="2:9" ht="15" thickBot="1" x14ac:dyDescent="0.35">
      <c r="B20" s="6" t="s">
        <v>7</v>
      </c>
      <c r="C20" s="2" t="s">
        <v>19</v>
      </c>
      <c r="E20" s="10" t="s">
        <v>25</v>
      </c>
      <c r="F20" s="11"/>
      <c r="G20" s="11"/>
      <c r="H20" s="11"/>
      <c r="I20" s="12"/>
    </row>
    <row r="21" spans="2:9" x14ac:dyDescent="0.3">
      <c r="B21" s="7">
        <v>1</v>
      </c>
      <c r="C21" s="1">
        <f>'Culture &amp; Will'!D14</f>
        <v>0</v>
      </c>
      <c r="E21" s="13"/>
      <c r="F21" s="14" t="s">
        <v>20</v>
      </c>
      <c r="G21" s="14" t="s">
        <v>21</v>
      </c>
      <c r="H21" s="14" t="s">
        <v>24</v>
      </c>
      <c r="I21" s="15" t="s">
        <v>23</v>
      </c>
    </row>
    <row r="22" spans="2:9" x14ac:dyDescent="0.3">
      <c r="B22" s="7">
        <v>2</v>
      </c>
      <c r="C22" s="1">
        <f>'Culture &amp; Will'!D15</f>
        <v>0</v>
      </c>
      <c r="E22" s="16" t="s">
        <v>1</v>
      </c>
      <c r="F22" s="1">
        <f>COUNTIF($C$21:$C$27,E22)</f>
        <v>0</v>
      </c>
      <c r="G22" s="1">
        <v>1</v>
      </c>
      <c r="H22" s="1">
        <f>F22*G22</f>
        <v>0</v>
      </c>
      <c r="I22" s="17">
        <f>H22/$F$25</f>
        <v>0</v>
      </c>
    </row>
    <row r="23" spans="2:9" x14ac:dyDescent="0.3">
      <c r="B23" s="7">
        <v>3</v>
      </c>
      <c r="C23" s="1">
        <f>'Culture &amp; Will'!D16</f>
        <v>0</v>
      </c>
      <c r="E23" s="16" t="s">
        <v>2</v>
      </c>
      <c r="F23" s="1">
        <f>COUNTIF($C$21:$C$27,E23)</f>
        <v>0</v>
      </c>
      <c r="G23" s="1">
        <v>2</v>
      </c>
      <c r="H23" s="1">
        <f t="shared" ref="H23:H24" si="3">F23*G23</f>
        <v>0</v>
      </c>
      <c r="I23" s="17">
        <f t="shared" ref="I23:I24" si="4">H23/$F$25</f>
        <v>0</v>
      </c>
    </row>
    <row r="24" spans="2:9" x14ac:dyDescent="0.3">
      <c r="B24" s="7">
        <v>4</v>
      </c>
      <c r="C24" s="1">
        <f>'Culture &amp; Will'!D17</f>
        <v>0</v>
      </c>
      <c r="E24" s="16" t="s">
        <v>16</v>
      </c>
      <c r="F24" s="1">
        <f>COUNTIF($C$21:$C$27,E24)</f>
        <v>0</v>
      </c>
      <c r="G24" s="1">
        <v>3</v>
      </c>
      <c r="H24" s="1">
        <f t="shared" si="3"/>
        <v>0</v>
      </c>
      <c r="I24" s="17">
        <f t="shared" si="4"/>
        <v>0</v>
      </c>
    </row>
    <row r="25" spans="2:9" ht="15" thickBot="1" x14ac:dyDescent="0.35">
      <c r="B25" s="7">
        <v>5</v>
      </c>
      <c r="C25" s="1">
        <f>'Culture &amp; Will'!D18</f>
        <v>0</v>
      </c>
      <c r="E25" s="18" t="s">
        <v>22</v>
      </c>
      <c r="F25" s="19">
        <v>21</v>
      </c>
      <c r="G25" s="19"/>
      <c r="H25" s="19">
        <f>H22+H23+H24</f>
        <v>0</v>
      </c>
      <c r="I25" s="20">
        <f>I22+I23+I24</f>
        <v>0</v>
      </c>
    </row>
    <row r="26" spans="2:9" ht="15" thickBot="1" x14ac:dyDescent="0.35">
      <c r="B26" s="7">
        <v>6</v>
      </c>
      <c r="C26" s="1">
        <f>'Culture &amp; Will'!D19</f>
        <v>0</v>
      </c>
    </row>
    <row r="27" spans="2:9" ht="15" thickBot="1" x14ac:dyDescent="0.35">
      <c r="B27" s="7">
        <v>7</v>
      </c>
      <c r="C27" s="1">
        <f>'Culture &amp; Will'!D20</f>
        <v>0</v>
      </c>
      <c r="E27" s="27" t="s">
        <v>26</v>
      </c>
      <c r="F27" s="11"/>
      <c r="G27" s="11"/>
      <c r="H27" s="12"/>
      <c r="I27" s="28"/>
    </row>
    <row r="28" spans="2:9" x14ac:dyDescent="0.3">
      <c r="B28" s="21"/>
      <c r="C28" s="9"/>
      <c r="E28" s="13" t="s">
        <v>29</v>
      </c>
      <c r="F28" s="14" t="s">
        <v>22</v>
      </c>
      <c r="G28" s="14" t="s">
        <v>27</v>
      </c>
      <c r="H28" s="26" t="s">
        <v>28</v>
      </c>
      <c r="I28" s="28"/>
    </row>
    <row r="29" spans="2:9" ht="15" thickBot="1" x14ac:dyDescent="0.35">
      <c r="B29" s="21"/>
      <c r="C29" s="9"/>
      <c r="E29" s="24">
        <v>0.5</v>
      </c>
      <c r="F29" s="25">
        <v>0.5</v>
      </c>
      <c r="G29" s="25">
        <f>$I$25/2</f>
        <v>0</v>
      </c>
      <c r="H29" s="29">
        <f>$F$29-$G$29</f>
        <v>0.5</v>
      </c>
      <c r="I29" s="28"/>
    </row>
    <row r="30" spans="2:9" ht="29.4" thickBot="1" x14ac:dyDescent="0.35">
      <c r="B30" s="5" t="s">
        <v>6</v>
      </c>
    </row>
    <row r="31" spans="2:9" ht="15" thickBot="1" x14ac:dyDescent="0.35">
      <c r="B31" s="6" t="s">
        <v>7</v>
      </c>
      <c r="C31" s="2" t="s">
        <v>19</v>
      </c>
      <c r="E31" s="10" t="s">
        <v>25</v>
      </c>
      <c r="F31" s="11"/>
      <c r="G31" s="11"/>
      <c r="H31" s="11"/>
      <c r="I31" s="12"/>
    </row>
    <row r="32" spans="2:9" x14ac:dyDescent="0.3">
      <c r="B32" s="7">
        <v>1</v>
      </c>
      <c r="C32" s="1">
        <f>'Culture &amp; Will'!D24</f>
        <v>0</v>
      </c>
      <c r="E32" s="13"/>
      <c r="F32" s="14" t="s">
        <v>20</v>
      </c>
      <c r="G32" s="14" t="s">
        <v>21</v>
      </c>
      <c r="H32" s="14" t="s">
        <v>24</v>
      </c>
      <c r="I32" s="15" t="s">
        <v>23</v>
      </c>
    </row>
    <row r="33" spans="2:9" x14ac:dyDescent="0.3">
      <c r="B33" s="7">
        <v>2</v>
      </c>
      <c r="C33" s="1">
        <f>'Culture &amp; Will'!D25</f>
        <v>0</v>
      </c>
      <c r="E33" s="16" t="s">
        <v>1</v>
      </c>
      <c r="F33" s="1">
        <f>COUNTIF($C$32:$C$37,E33)</f>
        <v>0</v>
      </c>
      <c r="G33" s="1">
        <v>1</v>
      </c>
      <c r="H33" s="1">
        <f>F33*G33</f>
        <v>0</v>
      </c>
      <c r="I33" s="17">
        <f>H33/$F$36</f>
        <v>0</v>
      </c>
    </row>
    <row r="34" spans="2:9" x14ac:dyDescent="0.3">
      <c r="B34" s="7">
        <v>3</v>
      </c>
      <c r="C34" s="1">
        <f>'Culture &amp; Will'!D26</f>
        <v>0</v>
      </c>
      <c r="E34" s="16" t="s">
        <v>2</v>
      </c>
      <c r="F34" s="1">
        <f t="shared" ref="F34:F35" si="5">COUNTIF($C$32:$C$37,E34)</f>
        <v>0</v>
      </c>
      <c r="G34" s="1">
        <v>2</v>
      </c>
      <c r="H34" s="1">
        <f t="shared" ref="H34:H35" si="6">F34*G34</f>
        <v>0</v>
      </c>
      <c r="I34" s="17">
        <f t="shared" ref="I34:I35" si="7">H34/$F$36</f>
        <v>0</v>
      </c>
    </row>
    <row r="35" spans="2:9" x14ac:dyDescent="0.3">
      <c r="B35" s="7">
        <v>4</v>
      </c>
      <c r="C35" s="1">
        <f>'Culture &amp; Will'!D27</f>
        <v>0</v>
      </c>
      <c r="E35" s="16" t="s">
        <v>16</v>
      </c>
      <c r="F35" s="1">
        <f t="shared" si="5"/>
        <v>0</v>
      </c>
      <c r="G35" s="1">
        <v>3</v>
      </c>
      <c r="H35" s="1">
        <f t="shared" si="6"/>
        <v>0</v>
      </c>
      <c r="I35" s="17">
        <f t="shared" si="7"/>
        <v>0</v>
      </c>
    </row>
    <row r="36" spans="2:9" ht="15" thickBot="1" x14ac:dyDescent="0.35">
      <c r="B36" s="7">
        <v>5</v>
      </c>
      <c r="C36" s="1">
        <f>'Culture &amp; Will'!D28</f>
        <v>0</v>
      </c>
      <c r="E36" s="18" t="s">
        <v>22</v>
      </c>
      <c r="F36" s="19">
        <v>18</v>
      </c>
      <c r="G36" s="19"/>
      <c r="H36" s="19">
        <f>H33+H34+H35</f>
        <v>0</v>
      </c>
      <c r="I36" s="20">
        <f>I33+I34+I35</f>
        <v>0</v>
      </c>
    </row>
    <row r="37" spans="2:9" ht="15" thickBot="1" x14ac:dyDescent="0.35">
      <c r="B37" s="7">
        <v>6</v>
      </c>
      <c r="C37" s="1">
        <f>'Culture &amp; Will'!D29</f>
        <v>0</v>
      </c>
    </row>
    <row r="38" spans="2:9" ht="15" thickBot="1" x14ac:dyDescent="0.35">
      <c r="B38" s="21"/>
      <c r="C38" s="9"/>
      <c r="E38" s="27" t="s">
        <v>26</v>
      </c>
      <c r="F38" s="11"/>
      <c r="G38" s="11"/>
      <c r="H38" s="12"/>
      <c r="I38" s="28"/>
    </row>
    <row r="39" spans="2:9" x14ac:dyDescent="0.3">
      <c r="B39" s="21"/>
      <c r="C39" s="9"/>
      <c r="E39" s="13" t="s">
        <v>29</v>
      </c>
      <c r="F39" s="14" t="s">
        <v>22</v>
      </c>
      <c r="G39" s="14" t="s">
        <v>27</v>
      </c>
      <c r="H39" s="26" t="s">
        <v>28</v>
      </c>
      <c r="I39" s="28"/>
    </row>
    <row r="40" spans="2:9" ht="15" thickBot="1" x14ac:dyDescent="0.35">
      <c r="B40" s="21"/>
      <c r="C40" s="9"/>
      <c r="E40" s="24">
        <v>0.5</v>
      </c>
      <c r="F40" s="25">
        <v>0.5</v>
      </c>
      <c r="G40" s="25">
        <f>$I$36/2</f>
        <v>0</v>
      </c>
      <c r="H40" s="29">
        <f>$F$40-$G$40</f>
        <v>0.5</v>
      </c>
      <c r="I40" s="28"/>
    </row>
    <row r="42" spans="2:9" x14ac:dyDescent="0.3">
      <c r="B42" s="4" t="s">
        <v>17</v>
      </c>
      <c r="C42" s="3"/>
    </row>
    <row r="43" spans="2:9" ht="15" thickBot="1" x14ac:dyDescent="0.35">
      <c r="B43" s="22"/>
      <c r="C43" s="23"/>
    </row>
    <row r="44" spans="2:9" ht="15" thickBot="1" x14ac:dyDescent="0.35">
      <c r="B44" s="5" t="s">
        <v>10</v>
      </c>
      <c r="E44" s="10" t="s">
        <v>25</v>
      </c>
      <c r="F44" s="11"/>
      <c r="G44" s="11"/>
      <c r="H44" s="11"/>
      <c r="I44" s="12"/>
    </row>
    <row r="45" spans="2:9" x14ac:dyDescent="0.3">
      <c r="B45" s="6" t="s">
        <v>7</v>
      </c>
      <c r="C45" s="2" t="s">
        <v>19</v>
      </c>
      <c r="E45" s="13"/>
      <c r="F45" s="14" t="s">
        <v>20</v>
      </c>
      <c r="G45" s="14" t="s">
        <v>21</v>
      </c>
      <c r="H45" s="14" t="s">
        <v>24</v>
      </c>
      <c r="I45" s="15" t="s">
        <v>23</v>
      </c>
    </row>
    <row r="46" spans="2:9" x14ac:dyDescent="0.3">
      <c r="B46" s="7">
        <v>1</v>
      </c>
      <c r="C46" s="1">
        <f>'Capacity &amp; Capability'!D4</f>
        <v>0</v>
      </c>
      <c r="E46" s="16" t="s">
        <v>1</v>
      </c>
      <c r="F46" s="1">
        <f>COUNTIF($C$46:$C$50,E46)</f>
        <v>0</v>
      </c>
      <c r="G46" s="1">
        <v>1</v>
      </c>
      <c r="H46" s="1">
        <f>F46*G46</f>
        <v>0</v>
      </c>
      <c r="I46" s="17">
        <f>H46/$F$49</f>
        <v>0</v>
      </c>
    </row>
    <row r="47" spans="2:9" x14ac:dyDescent="0.3">
      <c r="B47" s="7">
        <v>2</v>
      </c>
      <c r="C47" s="1">
        <f>'Capacity &amp; Capability'!D5</f>
        <v>0</v>
      </c>
      <c r="E47" s="16" t="s">
        <v>2</v>
      </c>
      <c r="F47" s="1">
        <f t="shared" ref="F47:F48" si="8">COUNTIF($C$46:$C$50,E47)</f>
        <v>0</v>
      </c>
      <c r="G47" s="1">
        <v>2</v>
      </c>
      <c r="H47" s="1">
        <f t="shared" ref="H47:H48" si="9">F47*G47</f>
        <v>0</v>
      </c>
      <c r="I47" s="17">
        <f t="shared" ref="I47:I48" si="10">H47/$F$49</f>
        <v>0</v>
      </c>
    </row>
    <row r="48" spans="2:9" x14ac:dyDescent="0.3">
      <c r="B48" s="7">
        <v>3</v>
      </c>
      <c r="C48" s="1">
        <f>'Capacity &amp; Capability'!D6</f>
        <v>0</v>
      </c>
      <c r="E48" s="16" t="s">
        <v>16</v>
      </c>
      <c r="F48" s="1">
        <f t="shared" si="8"/>
        <v>0</v>
      </c>
      <c r="G48" s="1">
        <v>3</v>
      </c>
      <c r="H48" s="1">
        <f t="shared" si="9"/>
        <v>0</v>
      </c>
      <c r="I48" s="17">
        <f t="shared" si="10"/>
        <v>0</v>
      </c>
    </row>
    <row r="49" spans="2:9" ht="15" thickBot="1" x14ac:dyDescent="0.35">
      <c r="B49" s="7">
        <v>4</v>
      </c>
      <c r="C49" s="1">
        <f>'Capacity &amp; Capability'!D7</f>
        <v>0</v>
      </c>
      <c r="E49" s="18" t="s">
        <v>22</v>
      </c>
      <c r="F49" s="19">
        <v>15</v>
      </c>
      <c r="G49" s="19"/>
      <c r="H49" s="19">
        <f>H46+H47+H48</f>
        <v>0</v>
      </c>
      <c r="I49" s="20">
        <f>I46+I47+I48</f>
        <v>0</v>
      </c>
    </row>
    <row r="50" spans="2:9" ht="15" thickBot="1" x14ac:dyDescent="0.35">
      <c r="B50" s="7">
        <v>5</v>
      </c>
      <c r="C50" s="1">
        <f>'Capacity &amp; Capability'!D8</f>
        <v>0</v>
      </c>
    </row>
    <row r="51" spans="2:9" ht="15" thickBot="1" x14ac:dyDescent="0.35">
      <c r="B51" s="21"/>
      <c r="C51" s="9"/>
      <c r="E51" s="27" t="s">
        <v>26</v>
      </c>
      <c r="F51" s="11"/>
      <c r="G51" s="11"/>
      <c r="H51" s="12"/>
      <c r="I51" s="28"/>
    </row>
    <row r="52" spans="2:9" x14ac:dyDescent="0.3">
      <c r="B52" s="21"/>
      <c r="C52" s="9"/>
      <c r="E52" s="13" t="s">
        <v>29</v>
      </c>
      <c r="F52" s="14" t="s">
        <v>22</v>
      </c>
      <c r="G52" s="14" t="s">
        <v>27</v>
      </c>
      <c r="H52" s="26" t="s">
        <v>28</v>
      </c>
      <c r="I52" s="28"/>
    </row>
    <row r="53" spans="2:9" ht="15" thickBot="1" x14ac:dyDescent="0.35">
      <c r="B53" s="21"/>
      <c r="C53" s="9"/>
      <c r="E53" s="24">
        <v>0.5</v>
      </c>
      <c r="F53" s="25">
        <v>0.5</v>
      </c>
      <c r="G53" s="25">
        <f>$I$49/2</f>
        <v>0</v>
      </c>
      <c r="H53" s="29">
        <f>$F$53-$G$53</f>
        <v>0.5</v>
      </c>
      <c r="I53" s="28"/>
    </row>
    <row r="54" spans="2:9" x14ac:dyDescent="0.3">
      <c r="B54" s="22"/>
      <c r="C54" s="23"/>
    </row>
    <row r="55" spans="2:9" ht="29.4" thickBot="1" x14ac:dyDescent="0.35">
      <c r="B55" s="5" t="s">
        <v>11</v>
      </c>
    </row>
    <row r="56" spans="2:9" ht="15" thickBot="1" x14ac:dyDescent="0.35">
      <c r="B56" s="6" t="s">
        <v>7</v>
      </c>
      <c r="C56" s="2" t="s">
        <v>19</v>
      </c>
      <c r="E56" s="10" t="s">
        <v>25</v>
      </c>
      <c r="F56" s="11"/>
      <c r="G56" s="11"/>
      <c r="H56" s="11"/>
      <c r="I56" s="12"/>
    </row>
    <row r="57" spans="2:9" x14ac:dyDescent="0.3">
      <c r="B57" s="7">
        <v>1</v>
      </c>
      <c r="C57" s="1">
        <f>'Capacity &amp; Capability'!D12</f>
        <v>0</v>
      </c>
      <c r="E57" s="13"/>
      <c r="F57" s="14" t="s">
        <v>20</v>
      </c>
      <c r="G57" s="14" t="s">
        <v>21</v>
      </c>
      <c r="H57" s="14" t="s">
        <v>24</v>
      </c>
      <c r="I57" s="15" t="s">
        <v>23</v>
      </c>
    </row>
    <row r="58" spans="2:9" x14ac:dyDescent="0.3">
      <c r="B58" s="7">
        <v>2</v>
      </c>
      <c r="C58" s="1">
        <f>'Capacity &amp; Capability'!D13</f>
        <v>0</v>
      </c>
      <c r="E58" s="16" t="s">
        <v>1</v>
      </c>
      <c r="F58" s="1">
        <f>COUNTIF($C$57:$C$62,E58)</f>
        <v>0</v>
      </c>
      <c r="G58" s="1">
        <v>1</v>
      </c>
      <c r="H58" s="1">
        <f>F58*G58</f>
        <v>0</v>
      </c>
      <c r="I58" s="17">
        <f>H58/$F$61</f>
        <v>0</v>
      </c>
    </row>
    <row r="59" spans="2:9" x14ac:dyDescent="0.3">
      <c r="B59" s="7">
        <v>3</v>
      </c>
      <c r="C59" s="1">
        <f>'Capacity &amp; Capability'!D14</f>
        <v>0</v>
      </c>
      <c r="E59" s="16" t="s">
        <v>2</v>
      </c>
      <c r="F59" s="1">
        <f t="shared" ref="F59:F60" si="11">COUNTIF($C$57:$C$62,E59)</f>
        <v>0</v>
      </c>
      <c r="G59" s="1">
        <v>2</v>
      </c>
      <c r="H59" s="1">
        <f t="shared" ref="H59:H60" si="12">F59*G59</f>
        <v>0</v>
      </c>
      <c r="I59" s="17">
        <f t="shared" ref="I59:I60" si="13">H59/$F$61</f>
        <v>0</v>
      </c>
    </row>
    <row r="60" spans="2:9" x14ac:dyDescent="0.3">
      <c r="B60" s="7">
        <v>4</v>
      </c>
      <c r="C60" s="1">
        <f>'Capacity &amp; Capability'!D15</f>
        <v>0</v>
      </c>
      <c r="E60" s="16" t="s">
        <v>16</v>
      </c>
      <c r="F60" s="1">
        <f t="shared" si="11"/>
        <v>0</v>
      </c>
      <c r="G60" s="1">
        <v>3</v>
      </c>
      <c r="H60" s="1">
        <f t="shared" si="12"/>
        <v>0</v>
      </c>
      <c r="I60" s="17">
        <f t="shared" si="13"/>
        <v>0</v>
      </c>
    </row>
    <row r="61" spans="2:9" ht="15" thickBot="1" x14ac:dyDescent="0.35">
      <c r="B61" s="7">
        <v>5</v>
      </c>
      <c r="C61" s="1">
        <f>'Capacity &amp; Capability'!D16</f>
        <v>0</v>
      </c>
      <c r="E61" s="18" t="s">
        <v>22</v>
      </c>
      <c r="F61" s="19">
        <v>18</v>
      </c>
      <c r="G61" s="19"/>
      <c r="H61" s="19">
        <f>H58+H59+H60</f>
        <v>0</v>
      </c>
      <c r="I61" s="20">
        <f>I58+I59+I60</f>
        <v>0</v>
      </c>
    </row>
    <row r="62" spans="2:9" ht="15" thickBot="1" x14ac:dyDescent="0.35">
      <c r="B62" s="7">
        <v>6</v>
      </c>
      <c r="C62" s="1">
        <f>'Capacity &amp; Capability'!D17</f>
        <v>0</v>
      </c>
    </row>
    <row r="63" spans="2:9" ht="15" thickBot="1" x14ac:dyDescent="0.35">
      <c r="B63" s="21"/>
      <c r="C63" s="9"/>
      <c r="E63" s="27" t="s">
        <v>26</v>
      </c>
      <c r="F63" s="11"/>
      <c r="G63" s="11"/>
      <c r="H63" s="12"/>
      <c r="I63" s="28"/>
    </row>
    <row r="64" spans="2:9" x14ac:dyDescent="0.3">
      <c r="B64" s="21"/>
      <c r="C64" s="9"/>
      <c r="E64" s="13" t="s">
        <v>29</v>
      </c>
      <c r="F64" s="14" t="s">
        <v>22</v>
      </c>
      <c r="G64" s="14" t="s">
        <v>27</v>
      </c>
      <c r="H64" s="26" t="s">
        <v>28</v>
      </c>
      <c r="I64" s="28"/>
    </row>
    <row r="65" spans="2:9" ht="15" thickBot="1" x14ac:dyDescent="0.35">
      <c r="B65" s="21"/>
      <c r="C65" s="9"/>
      <c r="E65" s="24">
        <v>0.5</v>
      </c>
      <c r="F65" s="25">
        <v>0.5</v>
      </c>
      <c r="G65" s="25">
        <f>$I$61/2</f>
        <v>0</v>
      </c>
      <c r="H65" s="29">
        <f>$F$65-$G$65</f>
        <v>0.5</v>
      </c>
      <c r="I65" s="28"/>
    </row>
    <row r="66" spans="2:9" x14ac:dyDescent="0.3">
      <c r="B66" s="21"/>
      <c r="C66" s="9"/>
      <c r="E66" s="71"/>
      <c r="F66" s="71"/>
      <c r="G66" s="71"/>
      <c r="H66" s="71"/>
      <c r="I66" s="28"/>
    </row>
    <row r="67" spans="2:9" x14ac:dyDescent="0.3">
      <c r="B67" s="4" t="s">
        <v>18</v>
      </c>
      <c r="C67" s="3"/>
    </row>
    <row r="69" spans="2:9" ht="43.8" thickBot="1" x14ac:dyDescent="0.35">
      <c r="B69" s="5" t="s">
        <v>12</v>
      </c>
    </row>
    <row r="70" spans="2:9" ht="15" thickBot="1" x14ac:dyDescent="0.35">
      <c r="B70" s="6" t="s">
        <v>7</v>
      </c>
      <c r="C70" s="2" t="s">
        <v>19</v>
      </c>
      <c r="E70" s="10" t="s">
        <v>25</v>
      </c>
      <c r="F70" s="11"/>
      <c r="G70" s="11"/>
      <c r="H70" s="11"/>
      <c r="I70" s="12"/>
    </row>
    <row r="71" spans="2:9" x14ac:dyDescent="0.3">
      <c r="B71" s="7">
        <v>1</v>
      </c>
      <c r="C71" s="1">
        <f>'Results &amp; Quality Management'!D4</f>
        <v>0</v>
      </c>
      <c r="E71" s="13"/>
      <c r="F71" s="14" t="s">
        <v>20</v>
      </c>
      <c r="G71" s="14" t="s">
        <v>21</v>
      </c>
      <c r="H71" s="14" t="s">
        <v>24</v>
      </c>
      <c r="I71" s="15" t="s">
        <v>23</v>
      </c>
    </row>
    <row r="72" spans="2:9" x14ac:dyDescent="0.3">
      <c r="B72" s="7">
        <v>2</v>
      </c>
      <c r="C72" s="1">
        <f>'Results &amp; Quality Management'!D5</f>
        <v>0</v>
      </c>
      <c r="E72" s="16" t="s">
        <v>1</v>
      </c>
      <c r="F72" s="1">
        <f>COUNTIF($C$71:$C$73,E72)</f>
        <v>0</v>
      </c>
      <c r="G72" s="1">
        <v>1</v>
      </c>
      <c r="H72" s="1">
        <f>F72*G72</f>
        <v>0</v>
      </c>
      <c r="I72" s="17">
        <f>H72/$F$75</f>
        <v>0</v>
      </c>
    </row>
    <row r="73" spans="2:9" x14ac:dyDescent="0.3">
      <c r="B73" s="7">
        <v>3</v>
      </c>
      <c r="C73" s="1">
        <f>'Results &amp; Quality Management'!D6</f>
        <v>0</v>
      </c>
      <c r="E73" s="16" t="s">
        <v>2</v>
      </c>
      <c r="F73" s="1">
        <f t="shared" ref="F73:F74" si="14">COUNTIF($C$71:$C$73,E73)</f>
        <v>0</v>
      </c>
      <c r="G73" s="1">
        <v>2</v>
      </c>
      <c r="H73" s="1">
        <f t="shared" ref="H73:H74" si="15">F73*G73</f>
        <v>0</v>
      </c>
      <c r="I73" s="17">
        <f t="shared" ref="I73:I74" si="16">H73/$F$75</f>
        <v>0</v>
      </c>
    </row>
    <row r="74" spans="2:9" x14ac:dyDescent="0.3">
      <c r="B74" s="21"/>
      <c r="C74" s="9"/>
      <c r="E74" s="16" t="s">
        <v>16</v>
      </c>
      <c r="F74" s="1">
        <f t="shared" si="14"/>
        <v>0</v>
      </c>
      <c r="G74" s="1">
        <v>3</v>
      </c>
      <c r="H74" s="1">
        <f t="shared" si="15"/>
        <v>0</v>
      </c>
      <c r="I74" s="17">
        <f t="shared" si="16"/>
        <v>0</v>
      </c>
    </row>
    <row r="75" spans="2:9" ht="15" thickBot="1" x14ac:dyDescent="0.35">
      <c r="B75" s="21"/>
      <c r="C75" s="9"/>
      <c r="E75" s="18" t="s">
        <v>22</v>
      </c>
      <c r="F75" s="19">
        <v>9</v>
      </c>
      <c r="G75" s="19"/>
      <c r="H75" s="19">
        <f>H72+H73+H74</f>
        <v>0</v>
      </c>
      <c r="I75" s="20">
        <f>I72+I73+I74</f>
        <v>0</v>
      </c>
    </row>
    <row r="76" spans="2:9" ht="15" thickBot="1" x14ac:dyDescent="0.35">
      <c r="B76" s="21"/>
      <c r="C76" s="9"/>
    </row>
    <row r="77" spans="2:9" ht="15" thickBot="1" x14ac:dyDescent="0.35">
      <c r="B77" s="21"/>
      <c r="C77" s="9"/>
      <c r="E77" s="27" t="s">
        <v>26</v>
      </c>
      <c r="F77" s="11"/>
      <c r="G77" s="11"/>
      <c r="H77" s="12"/>
      <c r="I77" s="28"/>
    </row>
    <row r="78" spans="2:9" x14ac:dyDescent="0.3">
      <c r="B78" s="21"/>
      <c r="C78" s="9"/>
      <c r="E78" s="13" t="s">
        <v>29</v>
      </c>
      <c r="F78" s="14" t="s">
        <v>22</v>
      </c>
      <c r="G78" s="14" t="s">
        <v>27</v>
      </c>
      <c r="H78" s="26" t="s">
        <v>28</v>
      </c>
      <c r="I78" s="28"/>
    </row>
    <row r="79" spans="2:9" ht="15" thickBot="1" x14ac:dyDescent="0.35">
      <c r="B79" s="21"/>
      <c r="C79" s="9"/>
      <c r="E79" s="24">
        <v>0.5</v>
      </c>
      <c r="F79" s="25">
        <v>0.5</v>
      </c>
      <c r="G79" s="25">
        <f>$I$75/2</f>
        <v>0</v>
      </c>
      <c r="H79" s="29">
        <f>$F$79-$G$79</f>
        <v>0.5</v>
      </c>
      <c r="I79" s="28"/>
    </row>
    <row r="80" spans="2:9" x14ac:dyDescent="0.3">
      <c r="B80" s="21"/>
      <c r="C80" s="9"/>
    </row>
    <row r="82" spans="2:9" ht="29.4" thickBot="1" x14ac:dyDescent="0.35">
      <c r="B82" s="5" t="s">
        <v>13</v>
      </c>
    </row>
    <row r="83" spans="2:9" ht="15" thickBot="1" x14ac:dyDescent="0.35">
      <c r="B83" s="6" t="s">
        <v>7</v>
      </c>
      <c r="C83" s="2" t="s">
        <v>19</v>
      </c>
      <c r="E83" s="10" t="s">
        <v>25</v>
      </c>
      <c r="F83" s="11"/>
      <c r="G83" s="11"/>
      <c r="H83" s="11"/>
      <c r="I83" s="12"/>
    </row>
    <row r="84" spans="2:9" x14ac:dyDescent="0.3">
      <c r="B84" s="7">
        <v>1</v>
      </c>
      <c r="C84" s="1">
        <f>'Results &amp; Quality Management'!D10</f>
        <v>0</v>
      </c>
      <c r="E84" s="13"/>
      <c r="F84" s="14" t="s">
        <v>20</v>
      </c>
      <c r="G84" s="14" t="s">
        <v>21</v>
      </c>
      <c r="H84" s="14" t="s">
        <v>24</v>
      </c>
      <c r="I84" s="15" t="s">
        <v>23</v>
      </c>
    </row>
    <row r="85" spans="2:9" x14ac:dyDescent="0.3">
      <c r="B85" s="7">
        <v>2</v>
      </c>
      <c r="C85" s="1">
        <f>'Results &amp; Quality Management'!D11</f>
        <v>0</v>
      </c>
      <c r="E85" s="16" t="s">
        <v>1</v>
      </c>
      <c r="F85" s="1">
        <f>COUNTIF($C$84:$C$90,E85)</f>
        <v>0</v>
      </c>
      <c r="G85" s="1">
        <v>1</v>
      </c>
      <c r="H85" s="1">
        <f>F85*G85</f>
        <v>0</v>
      </c>
      <c r="I85" s="17">
        <f>H85/$F$88</f>
        <v>0</v>
      </c>
    </row>
    <row r="86" spans="2:9" x14ac:dyDescent="0.3">
      <c r="B86" s="7">
        <v>3</v>
      </c>
      <c r="C86" s="1">
        <f>'Results &amp; Quality Management'!D12</f>
        <v>0</v>
      </c>
      <c r="E86" s="16" t="s">
        <v>2</v>
      </c>
      <c r="F86" s="1">
        <f t="shared" ref="F86:F87" si="17">COUNTIF($C$84:$C$90,E86)</f>
        <v>0</v>
      </c>
      <c r="G86" s="1">
        <v>2</v>
      </c>
      <c r="H86" s="1">
        <f t="shared" ref="H86:H87" si="18">F86*G86</f>
        <v>0</v>
      </c>
      <c r="I86" s="17">
        <f t="shared" ref="I86:I87" si="19">H86/$F$88</f>
        <v>0</v>
      </c>
    </row>
    <row r="87" spans="2:9" x14ac:dyDescent="0.3">
      <c r="B87" s="7">
        <v>4</v>
      </c>
      <c r="C87" s="1">
        <f>'Results &amp; Quality Management'!D13</f>
        <v>0</v>
      </c>
      <c r="E87" s="16" t="s">
        <v>16</v>
      </c>
      <c r="F87" s="1">
        <f t="shared" si="17"/>
        <v>0</v>
      </c>
      <c r="G87" s="1">
        <v>3</v>
      </c>
      <c r="H87" s="1">
        <f t="shared" si="18"/>
        <v>0</v>
      </c>
      <c r="I87" s="17">
        <f t="shared" si="19"/>
        <v>0</v>
      </c>
    </row>
    <row r="88" spans="2:9" ht="15" thickBot="1" x14ac:dyDescent="0.35">
      <c r="B88" s="7">
        <v>5</v>
      </c>
      <c r="C88" s="1">
        <f>'Results &amp; Quality Management'!D14</f>
        <v>0</v>
      </c>
      <c r="E88" s="18" t="s">
        <v>22</v>
      </c>
      <c r="F88" s="19">
        <v>21</v>
      </c>
      <c r="G88" s="19"/>
      <c r="H88" s="19">
        <f>H85+H86+H87</f>
        <v>0</v>
      </c>
      <c r="I88" s="20">
        <f>I85+I86+I87</f>
        <v>0</v>
      </c>
    </row>
    <row r="89" spans="2:9" ht="15" thickBot="1" x14ac:dyDescent="0.35">
      <c r="B89" s="7">
        <v>6</v>
      </c>
      <c r="C89" s="1">
        <f>'Results &amp; Quality Management'!D15</f>
        <v>0</v>
      </c>
    </row>
    <row r="90" spans="2:9" ht="15" thickBot="1" x14ac:dyDescent="0.35">
      <c r="B90" s="7">
        <v>7</v>
      </c>
      <c r="C90" s="1">
        <f>'Results &amp; Quality Management'!D16</f>
        <v>0</v>
      </c>
      <c r="E90" s="27" t="s">
        <v>26</v>
      </c>
      <c r="F90" s="11"/>
      <c r="G90" s="11"/>
      <c r="H90" s="12"/>
      <c r="I90" s="28"/>
    </row>
    <row r="91" spans="2:9" x14ac:dyDescent="0.3">
      <c r="B91" s="21"/>
      <c r="C91" s="9"/>
      <c r="E91" s="13" t="s">
        <v>29</v>
      </c>
      <c r="F91" s="14" t="s">
        <v>22</v>
      </c>
      <c r="G91" s="14" t="s">
        <v>27</v>
      </c>
      <c r="H91" s="26" t="s">
        <v>28</v>
      </c>
      <c r="I91" s="28"/>
    </row>
    <row r="92" spans="2:9" ht="15" thickBot="1" x14ac:dyDescent="0.35">
      <c r="B92" s="21"/>
      <c r="C92" s="9"/>
      <c r="E92" s="24">
        <v>0.5</v>
      </c>
      <c r="F92" s="25">
        <v>0.5</v>
      </c>
      <c r="G92" s="25">
        <f>$I$88/2</f>
        <v>0</v>
      </c>
      <c r="H92" s="29">
        <f>$F$92-$G$92</f>
        <v>0.5</v>
      </c>
      <c r="I92" s="28"/>
    </row>
    <row r="93" spans="2:9" x14ac:dyDescent="0.3">
      <c r="B93" s="21"/>
      <c r="C93" s="9"/>
    </row>
    <row r="94" spans="2:9" x14ac:dyDescent="0.3">
      <c r="B94" s="21"/>
      <c r="C94" s="9"/>
    </row>
    <row r="96" spans="2:9" ht="43.8" thickBot="1" x14ac:dyDescent="0.35">
      <c r="B96" s="5" t="s">
        <v>14</v>
      </c>
    </row>
    <row r="97" spans="2:9" ht="15" thickBot="1" x14ac:dyDescent="0.35">
      <c r="B97" s="6" t="s">
        <v>7</v>
      </c>
      <c r="C97" s="2" t="s">
        <v>19</v>
      </c>
      <c r="E97" s="10" t="s">
        <v>25</v>
      </c>
      <c r="F97" s="11"/>
      <c r="G97" s="11"/>
      <c r="H97" s="11"/>
      <c r="I97" s="12"/>
    </row>
    <row r="98" spans="2:9" x14ac:dyDescent="0.3">
      <c r="B98" s="7">
        <v>1</v>
      </c>
      <c r="C98" s="1">
        <f>'Results &amp; Quality Management'!D20</f>
        <v>0</v>
      </c>
      <c r="E98" s="13"/>
      <c r="F98" s="14" t="s">
        <v>20</v>
      </c>
      <c r="G98" s="14" t="s">
        <v>21</v>
      </c>
      <c r="H98" s="14" t="s">
        <v>24</v>
      </c>
      <c r="I98" s="15" t="s">
        <v>23</v>
      </c>
    </row>
    <row r="99" spans="2:9" x14ac:dyDescent="0.3">
      <c r="B99" s="7">
        <v>2</v>
      </c>
      <c r="C99" s="1">
        <f>'Results &amp; Quality Management'!D21</f>
        <v>0</v>
      </c>
      <c r="E99" s="16" t="s">
        <v>1</v>
      </c>
      <c r="F99" s="1">
        <f>COUNTIF($C$98:$C$105,E99)</f>
        <v>0</v>
      </c>
      <c r="G99" s="1">
        <v>1</v>
      </c>
      <c r="H99" s="1">
        <f>F99*G99</f>
        <v>0</v>
      </c>
      <c r="I99" s="17">
        <f>H99/$F$102</f>
        <v>0</v>
      </c>
    </row>
    <row r="100" spans="2:9" x14ac:dyDescent="0.3">
      <c r="B100" s="7">
        <v>3</v>
      </c>
      <c r="C100" s="1">
        <f>'Results &amp; Quality Management'!D22</f>
        <v>0</v>
      </c>
      <c r="E100" s="16" t="s">
        <v>2</v>
      </c>
      <c r="F100" s="1">
        <f t="shared" ref="F100:F101" si="20">COUNTIF($C$98:$C$105,E100)</f>
        <v>0</v>
      </c>
      <c r="G100" s="1">
        <v>2</v>
      </c>
      <c r="H100" s="1">
        <f t="shared" ref="H100:H101" si="21">F100*G100</f>
        <v>0</v>
      </c>
      <c r="I100" s="17">
        <f t="shared" ref="I100:I101" si="22">H100/$F$102</f>
        <v>0</v>
      </c>
    </row>
    <row r="101" spans="2:9" x14ac:dyDescent="0.3">
      <c r="B101" s="7">
        <v>4</v>
      </c>
      <c r="C101" s="1">
        <f>'Results &amp; Quality Management'!D23</f>
        <v>0</v>
      </c>
      <c r="E101" s="16" t="s">
        <v>16</v>
      </c>
      <c r="F101" s="1">
        <f t="shared" si="20"/>
        <v>0</v>
      </c>
      <c r="G101" s="1">
        <v>3</v>
      </c>
      <c r="H101" s="1">
        <f t="shared" si="21"/>
        <v>0</v>
      </c>
      <c r="I101" s="17">
        <f t="shared" si="22"/>
        <v>0</v>
      </c>
    </row>
    <row r="102" spans="2:9" ht="15" thickBot="1" x14ac:dyDescent="0.35">
      <c r="B102" s="7">
        <v>5</v>
      </c>
      <c r="C102" s="1">
        <f>'Results &amp; Quality Management'!D24</f>
        <v>0</v>
      </c>
      <c r="E102" s="18" t="s">
        <v>22</v>
      </c>
      <c r="F102" s="19">
        <v>24</v>
      </c>
      <c r="G102" s="19"/>
      <c r="H102" s="19">
        <f>H99+H100+H101</f>
        <v>0</v>
      </c>
      <c r="I102" s="20">
        <f>I99+I100+I101</f>
        <v>0</v>
      </c>
    </row>
    <row r="103" spans="2:9" ht="15" thickBot="1" x14ac:dyDescent="0.35">
      <c r="B103" s="7">
        <v>6</v>
      </c>
      <c r="C103" s="1">
        <f>'Results &amp; Quality Management'!D25</f>
        <v>0</v>
      </c>
    </row>
    <row r="104" spans="2:9" ht="15" thickBot="1" x14ac:dyDescent="0.35">
      <c r="B104" s="7">
        <v>7</v>
      </c>
      <c r="C104" s="1">
        <f>'Results &amp; Quality Management'!D26</f>
        <v>0</v>
      </c>
      <c r="E104" s="27" t="s">
        <v>26</v>
      </c>
      <c r="F104" s="11"/>
      <c r="G104" s="11"/>
      <c r="H104" s="12"/>
      <c r="I104" s="28"/>
    </row>
    <row r="105" spans="2:9" x14ac:dyDescent="0.3">
      <c r="B105" s="7">
        <v>8</v>
      </c>
      <c r="C105" s="1">
        <f>'Results &amp; Quality Management'!D27</f>
        <v>0</v>
      </c>
      <c r="E105" s="13" t="s">
        <v>29</v>
      </c>
      <c r="F105" s="14" t="s">
        <v>22</v>
      </c>
      <c r="G105" s="14" t="s">
        <v>27</v>
      </c>
      <c r="H105" s="26" t="s">
        <v>28</v>
      </c>
      <c r="I105" s="28"/>
    </row>
    <row r="106" spans="2:9" ht="15" thickBot="1" x14ac:dyDescent="0.35">
      <c r="E106" s="24">
        <v>0.5</v>
      </c>
      <c r="F106" s="25">
        <v>0.5</v>
      </c>
      <c r="G106" s="25">
        <f>$I$102/2</f>
        <v>0</v>
      </c>
      <c r="H106" s="29">
        <f>$F$106-$G$106</f>
        <v>0.5</v>
      </c>
      <c r="I106" s="28"/>
    </row>
    <row r="110" spans="2:9" ht="15" thickBot="1" x14ac:dyDescent="0.35"/>
    <row r="111" spans="2:9" ht="15" thickBot="1" x14ac:dyDescent="0.35">
      <c r="E111" s="27" t="s">
        <v>30</v>
      </c>
      <c r="F111" s="11"/>
      <c r="G111" s="11"/>
      <c r="H111" s="12"/>
    </row>
    <row r="112" spans="2:9" x14ac:dyDescent="0.3">
      <c r="E112" s="31"/>
      <c r="F112" s="32" t="s">
        <v>22</v>
      </c>
      <c r="G112" s="32" t="s">
        <v>27</v>
      </c>
      <c r="H112" s="15" t="s">
        <v>28</v>
      </c>
    </row>
    <row r="113" spans="5:8" x14ac:dyDescent="0.3">
      <c r="E113" s="16"/>
      <c r="F113" s="30">
        <v>0.5</v>
      </c>
      <c r="G113" s="30">
        <f>$I$14/2</f>
        <v>0</v>
      </c>
      <c r="H113" s="33">
        <f>$F$18-$G$18</f>
        <v>0.5</v>
      </c>
    </row>
    <row r="114" spans="5:8" x14ac:dyDescent="0.3">
      <c r="E114" s="16"/>
      <c r="F114" s="30">
        <v>0.5</v>
      </c>
      <c r="G114" s="30">
        <f>$I$25/2</f>
        <v>0</v>
      </c>
      <c r="H114" s="33">
        <f>$F$29-$G$29</f>
        <v>0.5</v>
      </c>
    </row>
    <row r="115" spans="5:8" x14ac:dyDescent="0.3">
      <c r="E115" s="16"/>
      <c r="F115" s="30">
        <v>0.5</v>
      </c>
      <c r="G115" s="30">
        <f>$I$36/2</f>
        <v>0</v>
      </c>
      <c r="H115" s="33">
        <f>$F$40-$G$40</f>
        <v>0.5</v>
      </c>
    </row>
    <row r="116" spans="5:8" x14ac:dyDescent="0.3">
      <c r="E116" s="16"/>
      <c r="F116" s="30">
        <v>0.5</v>
      </c>
      <c r="G116" s="30">
        <f>$I$49/2</f>
        <v>0</v>
      </c>
      <c r="H116" s="33">
        <f>$F$53-$G$53</f>
        <v>0.5</v>
      </c>
    </row>
    <row r="117" spans="5:8" x14ac:dyDescent="0.3">
      <c r="E117" s="16"/>
      <c r="F117" s="30">
        <v>0.5</v>
      </c>
      <c r="G117" s="30">
        <f>$I$61/2</f>
        <v>0</v>
      </c>
      <c r="H117" s="33">
        <f>$F$65-$G$65</f>
        <v>0.5</v>
      </c>
    </row>
    <row r="118" spans="5:8" x14ac:dyDescent="0.3">
      <c r="E118" s="16"/>
      <c r="F118" s="30">
        <v>0.5</v>
      </c>
      <c r="G118" s="30">
        <f>$I$75/2</f>
        <v>0</v>
      </c>
      <c r="H118" s="33">
        <f>$F$79-$G$79</f>
        <v>0.5</v>
      </c>
    </row>
    <row r="119" spans="5:8" x14ac:dyDescent="0.3">
      <c r="E119" s="16"/>
      <c r="F119" s="30">
        <v>0.5</v>
      </c>
      <c r="G119" s="30">
        <f>$I$88/2</f>
        <v>0</v>
      </c>
      <c r="H119" s="33">
        <f>$F$92-$G$92</f>
        <v>0.5</v>
      </c>
    </row>
    <row r="120" spans="5:8" x14ac:dyDescent="0.3">
      <c r="E120" s="16"/>
      <c r="F120" s="30">
        <v>0.5</v>
      </c>
      <c r="G120" s="30">
        <f>$I$102/2</f>
        <v>0</v>
      </c>
      <c r="H120" s="33">
        <f>$F$106-$G$106</f>
        <v>0.5</v>
      </c>
    </row>
    <row r="121" spans="5:8" ht="15" thickBot="1" x14ac:dyDescent="0.35">
      <c r="E121" s="34" t="s">
        <v>22</v>
      </c>
      <c r="F121" s="35">
        <v>4</v>
      </c>
      <c r="G121" s="36">
        <f>G113+G114+G115+G116+G117+G118+G119+G120</f>
        <v>0</v>
      </c>
      <c r="H121" s="37">
        <f>$F$121-$G$121</f>
        <v>4</v>
      </c>
    </row>
    <row r="123" spans="5:8" ht="15" thickBot="1" x14ac:dyDescent="0.35"/>
    <row r="124" spans="5:8" ht="15" thickBot="1" x14ac:dyDescent="0.35">
      <c r="E124" s="27" t="s">
        <v>42</v>
      </c>
      <c r="F124" s="12"/>
    </row>
    <row r="125" spans="5:8" x14ac:dyDescent="0.3">
      <c r="E125" s="13" t="s">
        <v>1</v>
      </c>
      <c r="F125" s="26">
        <f>SUM(F11,F22,F33,F46,F58,F72,F85,F99)</f>
        <v>0</v>
      </c>
    </row>
    <row r="126" spans="5:8" x14ac:dyDescent="0.3">
      <c r="E126" s="16" t="s">
        <v>2</v>
      </c>
      <c r="F126" s="72">
        <f>SUM(F12,F23,F34,F47,F59,F73,F86,F100)</f>
        <v>0</v>
      </c>
    </row>
    <row r="127" spans="5:8" ht="15" thickBot="1" x14ac:dyDescent="0.35">
      <c r="E127" s="73" t="s">
        <v>16</v>
      </c>
      <c r="F127" s="74">
        <f>SUM(F13,F24,F35,F48,F60,F74,F87,F101)</f>
        <v>0</v>
      </c>
    </row>
  </sheetData>
  <sheetProtection algorithmName="SHA-512" hashValue="IybUh9Sy7K0L2RO1SrZQgaA4dFAb0meQJbE00eVn4GRc+kz2haAhgFeVklO6WpYOP/G0Mq2eo7SY+9tALVJwyA==" saltValue="CJ7RLqAqypFvZfT/F6c33A==" spinCount="100000" sheet="1" objects="1" scenarios="1" selectLockedCells="1" selectUnlockedCell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Culture &amp; Will</vt:lpstr>
      <vt:lpstr>Capacity &amp; Capability</vt:lpstr>
      <vt:lpstr>Results &amp; Quality Management</vt:lpstr>
      <vt:lpstr>Stat Collation (Hidden)</vt:lpstr>
    </vt:vector>
  </TitlesOfParts>
  <Company>HSCNI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Dorrian</dc:creator>
  <cp:lastModifiedBy>Jack Dorrian</cp:lastModifiedBy>
  <dcterms:created xsi:type="dcterms:W3CDTF">2025-01-14T14:20:02Z</dcterms:created>
  <dcterms:modified xsi:type="dcterms:W3CDTF">2026-07-06T15:08:17Z</dcterms:modified>
</cp:coreProperties>
</file>